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 firstSheet="9" activeTab="12"/>
  </bookViews>
  <sheets>
    <sheet name="全年推广费用合计" sheetId="5" r:id="rId1"/>
    <sheet name="投放总览" sheetId="8" r:id="rId2"/>
    <sheet name="渠道介绍" sheetId="14" r:id="rId3"/>
    <sheet name="Q1好嗨森，不聚不香识" sheetId="1" r:id="rId4"/>
    <sheet name="Q2懒美人的闪耀时刻" sheetId="2" r:id="rId5"/>
    <sheet name="Q3敢闪耀不怕黑" sheetId="3" r:id="rId6"/>
    <sheet name="双十一闪耀星空计划" sheetId="6" r:id="rId7"/>
    <sheet name="双十二愈辣愈香，吃锅不留味" sheetId="7" r:id="rId8"/>
    <sheet name="淘内图文 短视频KOL明细" sheetId="9" r:id="rId9"/>
    <sheet name="淘内主播KOL明细" sheetId="10" r:id="rId10"/>
    <sheet name="抖音KOL明细" sheetId="11" r:id="rId11"/>
    <sheet name="微博KOL明细" sheetId="12" r:id="rId12"/>
    <sheet name="微信KOL明细" sheetId="13" r:id="rId13"/>
  </sheets>
  <calcPr calcId="144525"/>
</workbook>
</file>

<file path=xl/sharedStrings.xml><?xml version="1.0" encoding="utf-8"?>
<sst xmlns="http://schemas.openxmlformats.org/spreadsheetml/2006/main" count="650">
  <si>
    <t>LUX全年营销投放费用预估</t>
  </si>
  <si>
    <t>类别</t>
  </si>
  <si>
    <t>项目</t>
  </si>
  <si>
    <t>周期</t>
  </si>
  <si>
    <t>费用预估</t>
  </si>
  <si>
    <t>公关专项</t>
  </si>
  <si>
    <t>好嗨森，不聚不“香” 识</t>
  </si>
  <si>
    <t>3月-4月</t>
  </si>
  <si>
    <t>懒美人的闪耀时刻</t>
  </si>
  <si>
    <t>5月-6月</t>
  </si>
  <si>
    <t>敢闪耀不怕黑</t>
  </si>
  <si>
    <t>8月-9月</t>
  </si>
  <si>
    <t>『闪耀星空』计划</t>
  </si>
  <si>
    <t>10月-11月</t>
  </si>
  <si>
    <t>愈辣愈香，吃锅不留味</t>
  </si>
  <si>
    <t>12月</t>
  </si>
  <si>
    <t>日常推广</t>
  </si>
  <si>
    <t>淘内内容营销</t>
  </si>
  <si>
    <t>2月-12月</t>
  </si>
  <si>
    <t>全年投放共合（不含税）：</t>
  </si>
  <si>
    <t>LUX2019年全年投放总览表</t>
  </si>
  <si>
    <t>策略</t>
  </si>
  <si>
    <t>内容展示形式</t>
  </si>
  <si>
    <t>单价/元</t>
  </si>
  <si>
    <t>投放占比</t>
  </si>
  <si>
    <t>篇数/篇</t>
  </si>
  <si>
    <t>费用/元</t>
  </si>
  <si>
    <t>总PV/次</t>
  </si>
  <si>
    <t>PV单价/元</t>
  </si>
  <si>
    <t>总UV/次</t>
  </si>
  <si>
    <t>UV单价/元</t>
  </si>
  <si>
    <t>备注</t>
  </si>
  <si>
    <t>淘系规划</t>
  </si>
  <si>
    <t>种草</t>
  </si>
  <si>
    <t>微淘</t>
  </si>
  <si>
    <t>短视频</t>
  </si>
  <si>
    <t>会被哇哦视频、有好货、必买清单等渠道随机抓取，并且可以深耕达人私域</t>
  </si>
  <si>
    <t>图文</t>
  </si>
  <si>
    <t>内容号</t>
  </si>
  <si>
    <t>淘宝头条</t>
  </si>
  <si>
    <t>测评</t>
  </si>
  <si>
    <t>哇哦视频</t>
  </si>
  <si>
    <t>视频</t>
  </si>
  <si>
    <t>美妆学院</t>
  </si>
  <si>
    <t>美妆科研所</t>
  </si>
  <si>
    <t>美妆学院
置顶资源位</t>
  </si>
  <si>
    <t>转化</t>
  </si>
  <si>
    <t>有好货</t>
  </si>
  <si>
    <t>大咖点评</t>
  </si>
  <si>
    <t>必买清单</t>
  </si>
  <si>
    <t>淘宝直播</t>
  </si>
  <si>
    <t>美妆个户
头部主播专场1小时直播</t>
  </si>
  <si>
    <t>/</t>
  </si>
  <si>
    <t>详细数据请看sheet 4淘内主播KOL明细表</t>
  </si>
  <si>
    <t>美妆个户
头部主播混场直播</t>
  </si>
  <si>
    <t>合计</t>
  </si>
  <si>
    <t>站内总价（不含税）：¥3,783,600（叁佰柒拾万叁仟陆佰元）</t>
  </si>
  <si>
    <t>总PV</t>
  </si>
  <si>
    <t>总UV</t>
  </si>
  <si>
    <t>站外规划</t>
  </si>
  <si>
    <t>种草曝光转化三合一</t>
  </si>
  <si>
    <t>抖音</t>
  </si>
  <si>
    <t>因为平台之间存在相互竞争，站外引导进店较难统计，所以站外部分针对PV做预估。</t>
  </si>
  <si>
    <t>微信</t>
  </si>
  <si>
    <t>0,5</t>
  </si>
  <si>
    <t>微博</t>
  </si>
  <si>
    <t>九宫格短图文/视频</t>
  </si>
  <si>
    <t>站外总价（不含税）：¥2,959,300（贰佰玖拾伍万玖仟叁佰元）</t>
  </si>
  <si>
    <t>本报价为项目粗略评估报价，具体以最终执行方案为准</t>
  </si>
  <si>
    <t>渠道类型</t>
  </si>
  <si>
    <t>内容类型</t>
  </si>
  <si>
    <t>审核周期</t>
  </si>
  <si>
    <t>展现周期</t>
  </si>
  <si>
    <t>植入SKU</t>
  </si>
  <si>
    <t>商品数量要求</t>
  </si>
  <si>
    <t>核心优势</t>
  </si>
  <si>
    <t>及时</t>
  </si>
  <si>
    <t>永久</t>
  </si>
  <si>
    <t>1个</t>
  </si>
  <si>
    <t>单品或者多品，符合营销新七条</t>
  </si>
  <si>
    <t>内容创作形式丰富，有几率被公域渠道抓取</t>
  </si>
  <si>
    <t>图文帖子</t>
  </si>
  <si>
    <t>≤3个</t>
  </si>
  <si>
    <t>基于KOL私域的影响力和分发渠道，产品符合营销新七条</t>
  </si>
  <si>
    <t>1-3天</t>
  </si>
  <si>
    <t>三个月以上</t>
  </si>
  <si>
    <t>≤2个</t>
  </si>
  <si>
    <t>评测试用，全方位展示产品，适合新品上新；</t>
  </si>
  <si>
    <t>三店四品，符合营销新七条</t>
  </si>
  <si>
    <t>品牌种草，品牌曝光，转化率低；但是上线周期短，操作灵活，适合短期的内容投放需求；</t>
  </si>
  <si>
    <t>7-10天</t>
  </si>
  <si>
    <t>六个月以上</t>
  </si>
  <si>
    <t>单品</t>
  </si>
  <si>
    <t>短频快的年轻群体的视频生活购物社区。</t>
  </si>
  <si>
    <t>符合三店四品要求</t>
  </si>
  <si>
    <t>美妆个户的精准人群，粉丝和产品契合度高，种草和割草同步进行。</t>
  </si>
  <si>
    <t>具体看小二安排</t>
  </si>
  <si>
    <t>手淘首页，美妆学院频道－头部栏目《美妆科研所》每周2－3次更新，每篇内容透出天数2天+专业、有趣、实用的美妆个户知识。</t>
  </si>
  <si>
    <t>具体看商家选择</t>
  </si>
  <si>
    <t>达人内容植入到商品详情页，对于成交转化率是有“一定”的提高，而且有数据结果支撑。</t>
  </si>
  <si>
    <t>5-7天</t>
  </si>
  <si>
    <t>单品，符合有好货投放条件，90天内入库数量不超过3</t>
  </si>
  <si>
    <t>有好货占据着一个大流量的位置，能带来更多精准流量，投入成本低，收益好</t>
  </si>
  <si>
    <t>20-30天</t>
  </si>
  <si>
    <t>一年</t>
  </si>
  <si>
    <t>六品，符合必买清单渠道投放条件</t>
  </si>
  <si>
    <t>主题性图文贴，更注重的是主题，一年的展现时间，流量蛮好，转化效果不错</t>
  </si>
  <si>
    <t>达人直播</t>
  </si>
  <si>
    <t>1天</t>
  </si>
  <si>
    <t>根据SKU数量结算</t>
  </si>
  <si>
    <t>相对于图文板块说，直播主要是用于收割意向购买产品的客户，提高商品的转化率</t>
  </si>
  <si>
    <t>视频段子</t>
  </si>
  <si>
    <t>永久（具体看达人）</t>
  </si>
  <si>
    <t>目前流量较大的，社交化视频分享平台，用于品牌曝光极好</t>
  </si>
  <si>
    <t>图文稿</t>
  </si>
  <si>
    <t>不能硬性植入</t>
  </si>
  <si>
    <t>国内唯一一款用户超10亿+的社交APP，被打开频率高。</t>
  </si>
  <si>
    <t>图文/视频</t>
  </si>
  <si>
    <t>话题型平台，互动性极高</t>
  </si>
  <si>
    <t>任务描述</t>
  </si>
  <si>
    <t>数量</t>
  </si>
  <si>
    <t>单位</t>
  </si>
  <si>
    <t>单价(元）</t>
  </si>
  <si>
    <t>内容制作</t>
  </si>
  <si>
    <t>预热期</t>
  </si>
  <si>
    <t>活动招募H5</t>
  </si>
  <si>
    <t>UI设计、前端开发、部署、服务器租赁</t>
  </si>
  <si>
    <t>项</t>
  </si>
  <si>
    <t>图文海报</t>
  </si>
  <si>
    <t>海报主题创意、文案撰写、设计制作</t>
  </si>
  <si>
    <t>张</t>
  </si>
  <si>
    <t>正式期</t>
  </si>
  <si>
    <t>电商活动专题落地页（PC端&amp;移动端）</t>
  </si>
  <si>
    <t>根据活动期间主题、素材内容，线上电商定制内容专题页</t>
  </si>
  <si>
    <t>线下新零售“快闪体验店”搭建</t>
  </si>
  <si>
    <t>场景设计&amp;搭建、物料设计制作、现场互动装置、场地租赁、活动执行跟进、人员差旅等</t>
  </si>
  <si>
    <t>场</t>
  </si>
  <si>
    <t>PR新闻通稿撰写</t>
  </si>
  <si>
    <t>拟题、撰写</t>
  </si>
  <si>
    <t>篇</t>
  </si>
  <si>
    <t>抖音KOL短视频推送</t>
  </si>
  <si>
    <t>脚本撰写、拍摄、投放</t>
  </si>
  <si>
    <t>条</t>
  </si>
  <si>
    <t>微信KOL推文创意撰写</t>
  </si>
  <si>
    <t>话题策划、撰写、投放</t>
  </si>
  <si>
    <t>收官期</t>
  </si>
  <si>
    <t>PR新闻通稿</t>
  </si>
  <si>
    <t>媒体推广</t>
  </si>
  <si>
    <t>微博KOL推文创意撰写</t>
  </si>
  <si>
    <t>PR新闻通稿发布</t>
  </si>
  <si>
    <t>撰写3篇原创，每篇发布15个新闻网站、共计发布45篇新闻</t>
  </si>
  <si>
    <t>篇次</t>
  </si>
  <si>
    <t>淘内KOL专场直播</t>
  </si>
  <si>
    <t>脚本撰写、直播</t>
  </si>
  <si>
    <t>淘内KOL混场直播</t>
  </si>
  <si>
    <t>撰写8篇原创，每篇发布15个新闻网站、共计发布120篇新闻</t>
  </si>
  <si>
    <t>篇/次</t>
  </si>
  <si>
    <t>撰写2篇原创，每篇发布15个新闻网站、共计发布30篇新闻</t>
  </si>
  <si>
    <t>费用共合（不含税）：</t>
  </si>
  <si>
    <t>备注说明：</t>
  </si>
  <si>
    <t>1、本报价为项目粗略评估报价，具体以最终执行方案为准</t>
  </si>
  <si>
    <t>闪耀星空计划</t>
  </si>
  <si>
    <t>序号</t>
  </si>
  <si>
    <t>达人昵称</t>
  </si>
  <si>
    <t>粉丝数</t>
  </si>
  <si>
    <t>达人指数分</t>
  </si>
  <si>
    <t>投放渠道</t>
  </si>
  <si>
    <t>淘手粉小姐</t>
  </si>
  <si>
    <t>12.3w+</t>
  </si>
  <si>
    <t>微淘-短视频、美妆学院-心得、美妆科研所</t>
  </si>
  <si>
    <t>微淘美妆榜TOP8</t>
  </si>
  <si>
    <t>种草少女Thia</t>
  </si>
  <si>
    <t>10w+</t>
  </si>
  <si>
    <t>微淘、美妆学院-心得、大咖点评等</t>
  </si>
  <si>
    <t>微淘美妆榜TOP10</t>
  </si>
  <si>
    <t>美妆心得app</t>
  </si>
  <si>
    <t>25w+</t>
  </si>
  <si>
    <t>哇喔视频、有好货单品、淘宝头条、美妆科研所</t>
  </si>
  <si>
    <t>全球美容美妆汇</t>
  </si>
  <si>
    <t>13w+</t>
  </si>
  <si>
    <t>哇喔视频、有好货单品、必买清单、全球时尚</t>
  </si>
  <si>
    <t>短视频美妆榜TOP48</t>
  </si>
  <si>
    <t>一姐女神</t>
  </si>
  <si>
    <t>3.7w+</t>
  </si>
  <si>
    <t>必买清单小能手，通过率高</t>
  </si>
  <si>
    <t>添添要向上</t>
  </si>
  <si>
    <t>65w+</t>
  </si>
  <si>
    <t>微淘活动植入小能手，单篇进店过千</t>
  </si>
  <si>
    <t>买手晨晨</t>
  </si>
  <si>
    <t>11.4w+</t>
  </si>
  <si>
    <t>有好货、微淘、微淘短视频</t>
  </si>
  <si>
    <t>全球女王种草酱</t>
  </si>
  <si>
    <t>51.32w+</t>
  </si>
  <si>
    <t>微淘美妆TOP6</t>
  </si>
  <si>
    <t>红妆粉俏佳人</t>
  </si>
  <si>
    <t>16.6w+</t>
  </si>
  <si>
    <t>淘妆萌主</t>
  </si>
  <si>
    <t>13.7w+</t>
  </si>
  <si>
    <t>淘宝头条、必买清单、有好货、哇哦短视频</t>
  </si>
  <si>
    <t>橘子味少女orange</t>
  </si>
  <si>
    <t>15.5w+</t>
  </si>
  <si>
    <t>人肉种草机</t>
  </si>
  <si>
    <t>49.3w+</t>
  </si>
  <si>
    <t>哇喔视频、有好货单品、微淘</t>
  </si>
  <si>
    <t>微淘美妆TOP3</t>
  </si>
  <si>
    <t>时尚美妆趴</t>
  </si>
  <si>
    <t>17.7w+</t>
  </si>
  <si>
    <t>淘宝头条、必买清单、有好货</t>
  </si>
  <si>
    <t>微淘美妆TOP14</t>
  </si>
  <si>
    <t>小熊bab</t>
  </si>
  <si>
    <t>6.7w+</t>
  </si>
  <si>
    <t>有好货、淘宝头条、头条测评、内容号</t>
  </si>
  <si>
    <t>面膜叔叔</t>
  </si>
  <si>
    <t>66.7w+</t>
  </si>
  <si>
    <t>微淘、淘宝头条</t>
  </si>
  <si>
    <t>妮妮爱化妆</t>
  </si>
  <si>
    <t>11.2w+</t>
  </si>
  <si>
    <t>有好货、淘宝头条、微淘</t>
  </si>
  <si>
    <t>微淘美妆TOP19</t>
  </si>
  <si>
    <t>小颖美妆师</t>
  </si>
  <si>
    <t>14.6w+</t>
  </si>
  <si>
    <t>微淘、淘宝头条、微淘短视频</t>
  </si>
  <si>
    <t>美妆酱</t>
  </si>
  <si>
    <t>12.6w+</t>
  </si>
  <si>
    <t>淘宝头条、有好货、必买清单</t>
  </si>
  <si>
    <t>可大可Fiona</t>
  </si>
  <si>
    <t>30.6w+</t>
  </si>
  <si>
    <t>jasmin0102</t>
  </si>
  <si>
    <t>备选达人</t>
  </si>
  <si>
    <t>寇十三</t>
  </si>
  <si>
    <t>13.3w+</t>
  </si>
  <si>
    <t>妙手美美</t>
  </si>
  <si>
    <t>9.3w+</t>
  </si>
  <si>
    <t>有好货、淘宝头条、测评、内容号</t>
  </si>
  <si>
    <t>格调汇</t>
  </si>
  <si>
    <t>34.8w+</t>
  </si>
  <si>
    <t>创意乐享生活</t>
  </si>
  <si>
    <t>32.7w+</t>
  </si>
  <si>
    <t>哇喔视频、有好货单品、必买清单</t>
  </si>
  <si>
    <t>Sexe生活</t>
  </si>
  <si>
    <t>11.3w+</t>
  </si>
  <si>
    <t>微淘、淘宝头条、内容号</t>
  </si>
  <si>
    <t>擅长类目</t>
  </si>
  <si>
    <t>平均PV</t>
  </si>
  <si>
    <t>峰值PV</t>
  </si>
  <si>
    <t>单篇（链接）报价</t>
  </si>
  <si>
    <t>佣金</t>
  </si>
  <si>
    <t>投放场次
（链接）</t>
  </si>
  <si>
    <t>渠道总价</t>
  </si>
  <si>
    <t>PV预估</t>
  </si>
  <si>
    <t>UV预估</t>
  </si>
  <si>
    <t>薇娅viya</t>
  </si>
  <si>
    <t>403w+</t>
  </si>
  <si>
    <t>淘宝混播</t>
  </si>
  <si>
    <t>居家
美妆个护</t>
  </si>
  <si>
    <t>100w+</t>
  </si>
  <si>
    <t>394w+</t>
  </si>
  <si>
    <t>直播综合榜TOP1</t>
  </si>
  <si>
    <t>烈儿宝贝</t>
  </si>
  <si>
    <t>215.2w+</t>
  </si>
  <si>
    <t>358w+</t>
  </si>
  <si>
    <t>直播综合榜TOP2</t>
  </si>
  <si>
    <t>淘女郎demi</t>
  </si>
  <si>
    <t>151.1w+</t>
  </si>
  <si>
    <t>美妆个护
美搭</t>
  </si>
  <si>
    <t>30w+</t>
  </si>
  <si>
    <t>50w+</t>
  </si>
  <si>
    <t>直播美搭榜TOP3</t>
  </si>
  <si>
    <t>祖艾妈</t>
  </si>
  <si>
    <t>144.1w+</t>
  </si>
  <si>
    <t>60w+</t>
  </si>
  <si>
    <t>105w+</t>
  </si>
  <si>
    <t>直播美搭榜TOP4</t>
  </si>
  <si>
    <t>fashion美美搭</t>
  </si>
  <si>
    <t>109.92w+</t>
  </si>
  <si>
    <t>71w+</t>
  </si>
  <si>
    <t>直播美搭榜TOP5</t>
  </si>
  <si>
    <t>恩佳N</t>
  </si>
  <si>
    <t>83.9w+</t>
  </si>
  <si>
    <t>77w+</t>
  </si>
  <si>
    <t>直播美搭榜TOP6</t>
  </si>
  <si>
    <t>安安anan</t>
  </si>
  <si>
    <t>98.6w+</t>
  </si>
  <si>
    <t>20w+</t>
  </si>
  <si>
    <t>35w+</t>
  </si>
  <si>
    <t>直播美搭榜TOP8</t>
  </si>
  <si>
    <t>小侨Jofay</t>
  </si>
  <si>
    <t>148.4w+</t>
  </si>
  <si>
    <t>73w+</t>
  </si>
  <si>
    <t>直播美搭榜TOP9</t>
  </si>
  <si>
    <t>大英子LOVE</t>
  </si>
  <si>
    <t>103.5w+</t>
  </si>
  <si>
    <t>直播美搭榜TOP11</t>
  </si>
  <si>
    <t>小丫MOMO</t>
  </si>
  <si>
    <t>56w+</t>
  </si>
  <si>
    <t>40w+</t>
  </si>
  <si>
    <t>直播美搭榜TOP12</t>
  </si>
  <si>
    <t>CC家居控</t>
  </si>
  <si>
    <t>75.9w+</t>
  </si>
  <si>
    <t>45w+</t>
  </si>
  <si>
    <t>直播美搭榜TOP14</t>
  </si>
  <si>
    <t>Heika-Z</t>
  </si>
  <si>
    <t>113.4w+</t>
  </si>
  <si>
    <t>直播美搭榜TOP15</t>
  </si>
  <si>
    <t>大潘kate</t>
  </si>
  <si>
    <t>76.8w+</t>
  </si>
  <si>
    <t>18w+</t>
  </si>
  <si>
    <t>直播美搭榜TOP18</t>
  </si>
  <si>
    <t>萌萌哒
小Angel新号</t>
  </si>
  <si>
    <t>95.1w+</t>
  </si>
  <si>
    <t>8w+</t>
  </si>
  <si>
    <t>直播美搭榜TOP35</t>
  </si>
  <si>
    <t>成成是小骨</t>
  </si>
  <si>
    <t>87.1w+</t>
  </si>
  <si>
    <t>61w+</t>
  </si>
  <si>
    <t>直播美搭榜TOP36</t>
  </si>
  <si>
    <t>专场1h</t>
  </si>
  <si>
    <t>总计</t>
  </si>
  <si>
    <t>备选主播</t>
  </si>
  <si>
    <t>胡月明_demi</t>
  </si>
  <si>
    <t>92.1w+</t>
  </si>
  <si>
    <t>12w+</t>
  </si>
  <si>
    <t>26w+</t>
  </si>
  <si>
    <t>直播美搭榜TOP20</t>
  </si>
  <si>
    <t>子墨Aura</t>
  </si>
  <si>
    <t>99.2w+</t>
  </si>
  <si>
    <t>美妆个护
美食</t>
  </si>
  <si>
    <t>直播美搭榜TOP21</t>
  </si>
  <si>
    <t>小小玉米Corn</t>
  </si>
  <si>
    <t>92.3w+</t>
  </si>
  <si>
    <t>21w+</t>
  </si>
  <si>
    <t>皮蛋变超人</t>
  </si>
  <si>
    <t>37.7w+</t>
  </si>
  <si>
    <t>6w+</t>
  </si>
  <si>
    <t>15w+</t>
  </si>
  <si>
    <t>直播美搭榜TOP59</t>
  </si>
  <si>
    <t>所有价格及达人执行前需确认排期及执行时价格</t>
  </si>
  <si>
    <t>平台</t>
  </si>
  <si>
    <t>地区</t>
  </si>
  <si>
    <t>类型</t>
  </si>
  <si>
    <t>性别</t>
  </si>
  <si>
    <t>账号名称</t>
  </si>
  <si>
    <t>抖音号</t>
  </si>
  <si>
    <t>链接</t>
  </si>
  <si>
    <t>粉丝/万</t>
  </si>
  <si>
    <t>点赞/万</t>
  </si>
  <si>
    <t>原创不含星图</t>
  </si>
  <si>
    <t>原创含星图
（1-20s）</t>
  </si>
  <si>
    <t>原创含星图
（21-60s）</t>
  </si>
  <si>
    <t>广东 深圳</t>
  </si>
  <si>
    <t>美妆 护肤 服装</t>
  </si>
  <si>
    <t>女</t>
  </si>
  <si>
    <t>mini amber</t>
  </si>
  <si>
    <t>http://v.douyin.com/ex3pmx/</t>
  </si>
  <si>
    <t>未入驻星图</t>
  </si>
  <si>
    <t>1、软性植入 
2、不走星图被删可补发一次 
3、保留一个月</t>
  </si>
  <si>
    <t>全国</t>
  </si>
  <si>
    <t>时尚  美妆</t>
  </si>
  <si>
    <t>苏子墨</t>
  </si>
  <si>
    <t>unababy594</t>
  </si>
  <si>
    <t>http://v.douyin.com/JGDsLB/</t>
  </si>
  <si>
    <t>保留一个月</t>
  </si>
  <si>
    <t>上海</t>
  </si>
  <si>
    <t>艾琳Aelin</t>
  </si>
  <si>
    <t>http://v.douyin.com/eBqStg/</t>
  </si>
  <si>
    <t>美妆 种草</t>
  </si>
  <si>
    <t>杏仁眼Miu</t>
  </si>
  <si>
    <t>https://www.amemv.com/share/user/62645477352?share_type=link</t>
  </si>
  <si>
    <t>60s 保留一个月</t>
  </si>
  <si>
    <t>浙江 杭州</t>
  </si>
  <si>
    <t>时尚 生活</t>
  </si>
  <si>
    <t>Uni颖儿</t>
  </si>
  <si>
    <t>http://v.douyin.com/YjTawh/</t>
  </si>
  <si>
    <t>时尚 美妆 生活</t>
  </si>
  <si>
    <t>一枝南南</t>
  </si>
  <si>
    <t>http://v.douyin.com/YMXgQy/</t>
  </si>
  <si>
    <t>杨蛇_youngsir</t>
  </si>
  <si>
    <t>y0ungs1r</t>
  </si>
  <si>
    <t>http://v.douyin.com/YM4bWH/</t>
  </si>
  <si>
    <t>生活日常</t>
  </si>
  <si>
    <t>winnie安好</t>
  </si>
  <si>
    <t>http://v.douyin.com/dhbDpt/</t>
  </si>
  <si>
    <t>北京</t>
  </si>
  <si>
    <t>时尚美妆</t>
  </si>
  <si>
    <t>美少女壮士爽哥</t>
  </si>
  <si>
    <t>meizhuang999</t>
  </si>
  <si>
    <t>http://v.douyin.com/LYGp6p/</t>
  </si>
  <si>
    <t>保留三个月</t>
  </si>
  <si>
    <t>成都</t>
  </si>
  <si>
    <t>美妆</t>
  </si>
  <si>
    <t>李一檬EMOO</t>
  </si>
  <si>
    <t>https://www.douyin.com/share/user/59120310131?mType=Group</t>
  </si>
  <si>
    <t>女性时尚</t>
  </si>
  <si>
    <t>张潇洒Yore</t>
  </si>
  <si>
    <t>Yore.</t>
  </si>
  <si>
    <t>https://www.douyin.com/share/user/56921704167?mType=Group</t>
  </si>
  <si>
    <t>四川 成都</t>
  </si>
  <si>
    <t>陈意礼</t>
  </si>
  <si>
    <t>https://www.douyin.com/share/user/59174715782?share_type=link&amp;tt_from=weixin&amp;utm_source=weixin&amp;utm_medium=aweme_ios&amp;utm_campaign=client_share&amp;uid=72823144882&amp;did=26292142298</t>
  </si>
  <si>
    <t>天津</t>
  </si>
  <si>
    <t>呗呗兔_</t>
  </si>
  <si>
    <t>http://v.douyin.com/R2Nbys/</t>
  </si>
  <si>
    <t>60S  保留一个月 
视频被删会补发一次</t>
  </si>
  <si>
    <t>曾莹Bubu</t>
  </si>
  <si>
    <t>https://www.douyin.com/share/user/68506300221?mType=Group</t>
  </si>
  <si>
    <t>广州</t>
  </si>
  <si>
    <t>美妆护肤</t>
  </si>
  <si>
    <t>Alin闪闪发光</t>
  </si>
  <si>
    <t>http://v.douyin.com/8j94ps/</t>
  </si>
  <si>
    <t>备选KOL</t>
  </si>
  <si>
    <t>美妆推荐</t>
  </si>
  <si>
    <t>西格格不听话</t>
  </si>
  <si>
    <t>http://v.douyin.com/8jCUw8/</t>
  </si>
  <si>
    <t>时尚生活</t>
  </si>
  <si>
    <t>辣妈艾小鑫</t>
  </si>
  <si>
    <t>http://v.douyin.com/85BXbr/</t>
  </si>
  <si>
    <t>种草达人</t>
  </si>
  <si>
    <t>莓子哥哥</t>
  </si>
  <si>
    <t>http://v.douyin.com/85yQbw/</t>
  </si>
  <si>
    <t>美妆 生活</t>
  </si>
  <si>
    <t>宛宛小太阳</t>
  </si>
  <si>
    <t>https://www.douyin.com/share/user/66206100067</t>
  </si>
  <si>
    <t xml:space="preserve">保留一个月 </t>
  </si>
  <si>
    <t>护肤 彩妆</t>
  </si>
  <si>
    <t>小不忍则卖大萌哥</t>
  </si>
  <si>
    <t>http://v.douyin.com/dPRGey/</t>
  </si>
  <si>
    <t>行业类型</t>
  </si>
  <si>
    <t>标签</t>
  </si>
  <si>
    <t>粉丝数/万</t>
  </si>
  <si>
    <t>防屏蔽直发报价</t>
  </si>
  <si>
    <t>近三十天平均转发</t>
  </si>
  <si>
    <t>近三十天平均评论</t>
  </si>
  <si>
    <t>账号介绍</t>
  </si>
  <si>
    <t>时尚</t>
  </si>
  <si>
    <t>美妆安利公司</t>
  </si>
  <si>
    <t>https://weibo.com/u/6267924702</t>
  </si>
  <si>
    <t>时尚达人
时尚美妆博主</t>
  </si>
  <si>
    <t>时尚、美妆</t>
  </si>
  <si>
    <t>-水蛋蛋-</t>
  </si>
  <si>
    <t>http://weibo.com/u/2125224720</t>
  </si>
  <si>
    <t>美食、美妆、种草</t>
  </si>
  <si>
    <t>吃土少女桃大花</t>
  </si>
  <si>
    <t>http://weibo.com/u/5931847615</t>
  </si>
  <si>
    <t>时尚达人 微博知名美妆视频博主</t>
  </si>
  <si>
    <t>时尚达人、亲子育儿</t>
  </si>
  <si>
    <t>文允熹</t>
  </si>
  <si>
    <t>https://weibo.com/raylistartopgirl?topnav=1&amp;wvr=6&amp;topsug=1</t>
  </si>
  <si>
    <t>刘小宛</t>
  </si>
  <si>
    <t>https://weibo.com/xiaowan0818?topnav=1&amp;wvr=6&amp;topsug=1&amp;is_hot=1</t>
  </si>
  <si>
    <t>时尚达人 模特 《瑞丽》之星季军刘小宛 GO时尚签约达人</t>
  </si>
  <si>
    <t>汤媛媛Mini</t>
  </si>
  <si>
    <t>https://weibo.com/222061988?topnav=1&amp;wvr=6&amp;topsug=1&amp;is_hot=1</t>
  </si>
  <si>
    <t>时尚达人</t>
  </si>
  <si>
    <t>米奇的诺言</t>
  </si>
  <si>
    <t>https://weibo.com/u/1783493742?refer_flag=1001030101_&amp;is_hot=1</t>
  </si>
  <si>
    <t>时尚达人 知名美妆博主</t>
  </si>
  <si>
    <t>妙琳Yukiki</t>
  </si>
  <si>
    <t>https://weibo.com/yukimiaolin?topnav=1&amp;wvr=6&amp;topsug=1&amp;is_hot=1</t>
  </si>
  <si>
    <t>知名美妆博主 时尚美妆视频自媒体</t>
  </si>
  <si>
    <t>美妆、时尚达人</t>
  </si>
  <si>
    <t>MsRunning阿素</t>
  </si>
  <si>
    <t>https://weibo.com/678808320?topnav=1&amp;wvr=6&amp;topsug=1&amp;is_hot=1</t>
  </si>
  <si>
    <t>知名美妆博主 时尚达人 瑞丽之星</t>
  </si>
  <si>
    <t>全金夏</t>
  </si>
  <si>
    <t>https://weibo.com/u/5953422236?topnav=1&amp;wvr=6&amp;topsug=1</t>
  </si>
  <si>
    <t>时尚美妆视频自媒体</t>
  </si>
  <si>
    <t>七月的兔子1987</t>
  </si>
  <si>
    <t>http://weibo.com/u/5012850164</t>
  </si>
  <si>
    <t>玫瑰MM</t>
  </si>
  <si>
    <t>https://weibo.com/rosemmzj</t>
  </si>
  <si>
    <t>时尚达人 知名时尚博主</t>
  </si>
  <si>
    <t>kss486</t>
  </si>
  <si>
    <t>http://weibo.com/u/2810445594</t>
  </si>
  <si>
    <t>知名美妆博主 时尚达人 《都市消费》杂志护肤版编辑</t>
  </si>
  <si>
    <t>护肤、彩妆、搭配</t>
  </si>
  <si>
    <t>Lilytiti0816</t>
  </si>
  <si>
    <t>http://weibo.com/lilytiti0816</t>
  </si>
  <si>
    <t>美食、美妆、护肤、搭配、旅行，测评</t>
  </si>
  <si>
    <t>测评菌</t>
  </si>
  <si>
    <t>http://weibo.com/u/6157140901</t>
  </si>
  <si>
    <t>测评各种好物！美食，美妆，护肤，搭配。旅行</t>
  </si>
  <si>
    <t>艺术、时尚</t>
  </si>
  <si>
    <t>时尚热门生活</t>
  </si>
  <si>
    <t>https://weibo.com/2649602754</t>
  </si>
  <si>
    <t>知名时尚博主</t>
  </si>
  <si>
    <t>姚Rebecca</t>
  </si>
  <si>
    <t>http://weibo.com/shrebecca</t>
  </si>
  <si>
    <t>时尚达人、 美妆达人</t>
  </si>
  <si>
    <t>种草、安利</t>
  </si>
  <si>
    <t>优惠女孩的日常</t>
  </si>
  <si>
    <t>https://weibo.com/xiamejia?</t>
  </si>
  <si>
    <t>彩妆、护肤、时尚</t>
  </si>
  <si>
    <t>舞灵凌</t>
  </si>
  <si>
    <t>https://weibo.com/234543261</t>
  </si>
  <si>
    <t>买买菌</t>
  </si>
  <si>
    <t>http://weibo.com/maimaijun233</t>
  </si>
  <si>
    <t>微博时尚达人 微博知名博主</t>
  </si>
  <si>
    <t>囤仔</t>
  </si>
  <si>
    <t>http://weibo.com/u/3834723405</t>
  </si>
  <si>
    <t>微博时尚达人</t>
  </si>
  <si>
    <t>张小媛_vivi</t>
  </si>
  <si>
    <t>https://weibo.com/vagrantvivi</t>
  </si>
  <si>
    <t>毛小星ryan</t>
  </si>
  <si>
    <t>https://weibo.com/ryanbabe?topnav=1&amp;wvr=6&amp;topsug=1&amp;is_hot=1</t>
  </si>
  <si>
    <t>时尚达人  知名美妆博主</t>
  </si>
  <si>
    <t>优雅的小喵</t>
  </si>
  <si>
    <t>https://weibo.com/526787488?refer_flag=1001030101_&amp;is_hot=1</t>
  </si>
  <si>
    <t>知名美妆博主</t>
  </si>
  <si>
    <t>美妆达人</t>
  </si>
  <si>
    <t>https://weibo.com/u/6514154996</t>
  </si>
  <si>
    <t>金主</t>
  </si>
  <si>
    <t>http://www.weibo.com/u/5338896194</t>
  </si>
  <si>
    <t>微博知名互动福利类博主</t>
  </si>
  <si>
    <t>种草酱</t>
  </si>
  <si>
    <t>http://weibo.com/skinkr</t>
  </si>
  <si>
    <t>美妆博主，种草达人</t>
  </si>
  <si>
    <t>时尚、彩妆</t>
  </si>
  <si>
    <t>小西al</t>
  </si>
  <si>
    <t>https://weibo.com/xixi1471346705</t>
  </si>
  <si>
    <t>爱美少女买买提</t>
  </si>
  <si>
    <t>http://weibo.com/ssnx</t>
  </si>
  <si>
    <t>种草囤货菌</t>
  </si>
  <si>
    <t>http://weibo.com/u/5426498948</t>
  </si>
  <si>
    <t>时尚、美妆、穿搭</t>
  </si>
  <si>
    <t>付筱婧Cindy</t>
  </si>
  <si>
    <t>https://weibo.com/345210922?source=webim</t>
  </si>
  <si>
    <t>曉-狮子</t>
  </si>
  <si>
    <t>http://weibo.com/u/2398665217</t>
  </si>
  <si>
    <t>时尚、美妆、护肤</t>
  </si>
  <si>
    <t>錢尼_CHANEY</t>
  </si>
  <si>
    <t>http://weibo.com/u/1883089837</t>
  </si>
  <si>
    <t>一枚KT</t>
  </si>
  <si>
    <t>https://weibo.com/u/6354490597</t>
  </si>
  <si>
    <t>陈子蜜</t>
  </si>
  <si>
    <t>http://weibo.com/chenzimimi</t>
  </si>
  <si>
    <t>时尚达人  知名时尚博主</t>
  </si>
  <si>
    <t>仇仇-qiuqiu</t>
  </si>
  <si>
    <t>http://weibo.com/qiuyiling</t>
  </si>
  <si>
    <t>时尚、潮流</t>
  </si>
  <si>
    <t>晁然然然然</t>
  </si>
  <si>
    <t>http://weibo.com/u/2140998643</t>
  </si>
  <si>
    <t>演员晁然，《最好的我们》中饰演洛枳学姐</t>
  </si>
  <si>
    <t>张凯毅KEVIN</t>
  </si>
  <si>
    <t>http://weibo.com/2255058517</t>
  </si>
  <si>
    <t>时尚、潮流、美妆</t>
  </si>
  <si>
    <t>freshgirl_</t>
  </si>
  <si>
    <t>http://weibo.com/u/5586771466</t>
  </si>
  <si>
    <t>护肤喵</t>
  </si>
  <si>
    <t>http://weibo.com/p/1005055904217073</t>
  </si>
  <si>
    <t>微博知名美妆达人</t>
  </si>
  <si>
    <t>美妆 搭配</t>
  </si>
  <si>
    <t>美伢姐姐Makiyo</t>
  </si>
  <si>
    <t>https://weibo.com/meiyajiejie?topnav=1&amp;wvr=6&amp;topsug=1&amp;is_hot=1</t>
  </si>
  <si>
    <t>Liensa小乖乖</t>
  </si>
  <si>
    <t>https://weibo.com/liensa</t>
  </si>
  <si>
    <t>琦琦_程琦</t>
  </si>
  <si>
    <t>https://weibo.com/aiqiqivicky?topnav=1&amp;wvr=6&amp;topsug=1</t>
  </si>
  <si>
    <t>知名时尚美妆博主</t>
  </si>
  <si>
    <t>citylovemomo</t>
  </si>
  <si>
    <t>https://weibo.com/p/1005051768357061/home?from=page_100505&amp;mod=TAB&amp;is_hot=1#place</t>
  </si>
  <si>
    <t>杨霞-Sunny</t>
  </si>
  <si>
    <t>http://weibo.com/ygxia</t>
  </si>
  <si>
    <t>温婉Wenwan_</t>
  </si>
  <si>
    <t>https://weibo.com/5581262785/</t>
  </si>
  <si>
    <t>李璐Gemma</t>
  </si>
  <si>
    <t>http://weibo.com/u/1857740417</t>
  </si>
  <si>
    <t>虫虫Chonny</t>
  </si>
  <si>
    <t>http://weibo.com/u/2634154091</t>
  </si>
  <si>
    <t>美发、頭皮健康</t>
  </si>
  <si>
    <t>AKIN老师</t>
  </si>
  <si>
    <t>http://weibo.com/akinsalon</t>
  </si>
  <si>
    <t>美发专家徐裕明</t>
  </si>
  <si>
    <t>购物、化妆、美容护肤</t>
  </si>
  <si>
    <t>剁手公主</t>
  </si>
  <si>
    <t>http://weibo.com/bxwahaha</t>
  </si>
  <si>
    <t>时尚美妆博主</t>
  </si>
  <si>
    <t>ID</t>
  </si>
  <si>
    <t>头条刊例价</t>
  </si>
  <si>
    <t>次条刊例价</t>
  </si>
  <si>
    <t>近三十天头条平均阅读</t>
  </si>
  <si>
    <t>近三十天头条平均好看/点赞</t>
  </si>
  <si>
    <t>购物、分享、种草</t>
  </si>
  <si>
    <t>玛丽莲懵兔</t>
  </si>
  <si>
    <t>mengtu1413</t>
  </si>
  <si>
    <t>时尚、美妆、种草、安利</t>
  </si>
  <si>
    <t>伪文艺七七</t>
  </si>
  <si>
    <t>mnwl-nl</t>
  </si>
  <si>
    <t>女性、护肤、种草、美妆</t>
  </si>
  <si>
    <t>Jessie小公举</t>
  </si>
  <si>
    <t>LPJessie</t>
  </si>
  <si>
    <t>美妆、穿搭</t>
  </si>
  <si>
    <t>巴巴黎（原名：手中巴黎）</t>
  </si>
  <si>
    <t>rockfashionotes</t>
  </si>
  <si>
    <t>FashionBigCast</t>
  </si>
  <si>
    <t>美妆、穿搭、护肤</t>
  </si>
  <si>
    <t>东八区区花</t>
  </si>
  <si>
    <t>quhua233</t>
  </si>
  <si>
    <t>护肤、奢侈品、轻奢、彩妆、搭配</t>
  </si>
  <si>
    <t>小五月狂想曲</t>
  </si>
  <si>
    <t>fxfx233</t>
  </si>
  <si>
    <t>购物第一周刊</t>
  </si>
  <si>
    <t>woqianrenshijipin</t>
  </si>
  <si>
    <t>环球潮流风尚</t>
  </si>
  <si>
    <t>hqclcn</t>
  </si>
  <si>
    <t>美妆、轻奢、时装</t>
  </si>
  <si>
    <t>SaraSAra蕾蕾酱</t>
  </si>
  <si>
    <t>sara881003</t>
  </si>
  <si>
    <t>美妆、女性</t>
  </si>
  <si>
    <t>chongchongchonny</t>
  </si>
  <si>
    <t>文娱、穿搭、女性、时尚、美妆</t>
  </si>
  <si>
    <t>粉星种草鸡</t>
  </si>
  <si>
    <t>koreanidol</t>
  </si>
  <si>
    <t>兔子时尚情报站</t>
  </si>
  <si>
    <t>tuziqingbaozhan</t>
  </si>
  <si>
    <t>女性、美发</t>
  </si>
  <si>
    <t>全球时尚志</t>
  </si>
  <si>
    <t>fasins</t>
  </si>
  <si>
    <t>全球时尚锋</t>
  </si>
  <si>
    <t>Fashionfeng88</t>
  </si>
  <si>
    <t>时尚、安利、穿搭</t>
  </si>
  <si>
    <t>忘小姐的普拉星球</t>
  </si>
  <si>
    <t>byebyegrief</t>
  </si>
  <si>
    <t>有颜有范</t>
  </si>
  <si>
    <t>YOU-YanFan</t>
  </si>
  <si>
    <t>首席品牌顾问</t>
  </si>
  <si>
    <t>shouxipinpaiguwen</t>
  </si>
  <si>
    <t>Annie种草日记</t>
  </si>
  <si>
    <t>AnnieChic</t>
  </si>
  <si>
    <t>时尚，女性，美妆</t>
  </si>
  <si>
    <t>十三姨的高跟鞋</t>
  </si>
  <si>
    <t>ThirteenGGX</t>
  </si>
  <si>
    <t>时尚、种草、美妆</t>
  </si>
  <si>
    <t>喵姐种草</t>
  </si>
  <si>
    <t>zhongcaomiao</t>
  </si>
  <si>
    <t>摩根时尚</t>
  </si>
  <si>
    <t>mogenon</t>
  </si>
  <si>
    <t>疯狂购物季</t>
  </si>
  <si>
    <t>fkgwjii</t>
  </si>
  <si>
    <t>潮人</t>
  </si>
  <si>
    <t>黎贝卡的异想世界</t>
  </si>
  <si>
    <t>Miss_shopping_li</t>
  </si>
  <si>
    <t>潮流</t>
  </si>
  <si>
    <t>时尚潮流风尚</t>
  </si>
  <si>
    <t>shsclfs</t>
  </si>
  <si>
    <t>美妆、时尚</t>
  </si>
  <si>
    <t>prettynow</t>
  </si>
  <si>
    <t>zyx10925</t>
  </si>
  <si>
    <t>时尚、护肤、美妆</t>
  </si>
  <si>
    <t>更美</t>
  </si>
  <si>
    <t>wanmeizhensuo</t>
  </si>
</sst>
</file>

<file path=xl/styles.xml><?xml version="1.0" encoding="utf-8"?>
<styleSheet xmlns="http://schemas.openxmlformats.org/spreadsheetml/2006/main">
  <numFmts count="14">
    <numFmt numFmtId="176" formatCode="0_ "/>
    <numFmt numFmtId="41" formatCode="_ * #,##0_ ;_ * \-#,##0_ ;_ * &quot;-&quot;_ ;_ @_ "/>
    <numFmt numFmtId="5" formatCode="&quot;￥&quot;#,##0;&quot;￥&quot;\-#,##0"/>
    <numFmt numFmtId="42" formatCode="_ &quot;￥&quot;* #,##0_ ;_ &quot;￥&quot;* \-#,##0_ ;_ &quot;￥&quot;* &quot;-&quot;_ ;_ @_ "/>
    <numFmt numFmtId="177" formatCode="\¥#,##0_);[Red]\(\¥#,##0\)"/>
    <numFmt numFmtId="178" formatCode="_ \¥* #,##0.00_ ;_ \¥* \-#,##0.00_ ;_ \¥* &quot;-&quot;??_ ;_ @_ "/>
    <numFmt numFmtId="6" formatCode="&quot;￥&quot;#,##0;[Red]&quot;￥&quot;\-#,##0"/>
    <numFmt numFmtId="43" formatCode="_ * #,##0.00_ ;_ * \-#,##0.00_ ;_ * &quot;-&quot;??_ ;_ @_ "/>
    <numFmt numFmtId="179" formatCode="#,##0_ "/>
    <numFmt numFmtId="180" formatCode="&quot;￥&quot;#,##0_);[Red]\(&quot;￥&quot;#,##0\)"/>
    <numFmt numFmtId="181" formatCode="_ [$¥-804]* #,##0_ ;_ [$¥-804]* \-#,##0_ ;_ [$¥-804]* &quot;-&quot;??_ ;_ @_ "/>
    <numFmt numFmtId="182" formatCode="&quot;￥&quot;#,##0_);\(&quot;￥&quot;#,##0\)"/>
    <numFmt numFmtId="183" formatCode="_ \¥* #,##0_ ;_ \¥* \-#,##0_ ;_ \¥* &quot;-&quot;??_ ;_ @_ "/>
    <numFmt numFmtId="184" formatCode="#,##0.0_ "/>
  </numFmts>
  <fonts count="4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微软雅黑"/>
      <charset val="134"/>
    </font>
    <font>
      <sz val="12"/>
      <name val="微软雅黑"/>
      <charset val="134"/>
    </font>
    <font>
      <b/>
      <sz val="11"/>
      <color theme="1"/>
      <name val="微软雅黑"/>
      <charset val="134"/>
    </font>
    <font>
      <sz val="12"/>
      <name val="宋体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8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name val="微软雅黑"/>
      <charset val="0"/>
    </font>
    <font>
      <sz val="11"/>
      <name val="微软雅黑"/>
      <charset val="134"/>
    </font>
    <font>
      <b/>
      <sz val="12"/>
      <name val="微软雅黑"/>
      <charset val="134"/>
    </font>
    <font>
      <sz val="10"/>
      <name val="微软雅黑"/>
      <charset val="134"/>
    </font>
    <font>
      <b/>
      <sz val="14"/>
      <name val="微软雅黑"/>
      <charset val="134"/>
    </font>
    <font>
      <b/>
      <sz val="12"/>
      <color theme="1" tint="0.0499893185216834"/>
      <name val="微软雅黑"/>
      <charset val="134"/>
    </font>
    <font>
      <b/>
      <sz val="12"/>
      <color theme="2" tint="-0.249977111117893"/>
      <name val="宋体"/>
      <charset val="134"/>
      <scheme val="minor"/>
    </font>
    <font>
      <b/>
      <sz val="28"/>
      <color theme="1"/>
      <name val="微软雅黑"/>
      <charset val="134"/>
    </font>
    <font>
      <b/>
      <sz val="18"/>
      <name val="微软雅黑"/>
      <charset val="134"/>
    </font>
    <font>
      <sz val="12"/>
      <color indexed="8"/>
      <name val="微软雅黑"/>
      <charset val="134"/>
    </font>
    <font>
      <sz val="9"/>
      <name val="微软雅黑"/>
      <charset val="134"/>
    </font>
    <font>
      <sz val="18"/>
      <color theme="1"/>
      <name val="微软雅黑"/>
      <charset val="134"/>
    </font>
    <font>
      <sz val="11"/>
      <color theme="1" tint="0.149998474074526"/>
      <name val="微软雅黑"/>
      <charset val="134"/>
    </font>
    <font>
      <b/>
      <sz val="11"/>
      <color theme="1" tint="0.149998474074526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10"/>
      <name val="微软雅黑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4" tint="-0.2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3" fillId="22" borderId="36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20" borderId="38" applyNumberFormat="0" applyFon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37" applyNumberFormat="0" applyFill="0" applyAlignment="0" applyProtection="0">
      <alignment vertical="center"/>
    </xf>
    <xf numFmtId="0" fontId="27" fillId="0" borderId="37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5" fillId="0" borderId="4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1" fillId="14" borderId="41" applyNumberFormat="0" applyAlignment="0" applyProtection="0">
      <alignment vertical="center"/>
    </xf>
    <xf numFmtId="0" fontId="26" fillId="14" borderId="36" applyNumberFormat="0" applyAlignment="0" applyProtection="0">
      <alignment vertical="center"/>
    </xf>
    <xf numFmtId="0" fontId="43" fillId="36" borderId="42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4" fillId="0" borderId="39" applyNumberFormat="0" applyFill="0" applyAlignment="0" applyProtection="0">
      <alignment vertical="center"/>
    </xf>
    <xf numFmtId="0" fontId="44" fillId="0" borderId="43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>
      <alignment vertical="center"/>
    </xf>
    <xf numFmtId="177" fontId="42" fillId="0" borderId="10" applyBorder="0">
      <alignment horizontal="center" vertical="center" wrapText="1"/>
    </xf>
  </cellStyleXfs>
  <cellXfs count="213">
    <xf numFmtId="0" fontId="0" fillId="0" borderId="0" xfId="0"/>
    <xf numFmtId="0" fontId="1" fillId="2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80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8" fillId="0" borderId="1" xfId="51" applyNumberFormat="1" applyFont="1" applyFill="1" applyBorder="1" applyAlignment="1">
      <alignment horizontal="center" vertical="center"/>
    </xf>
    <xf numFmtId="176" fontId="8" fillId="0" borderId="1" xfId="5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1" fillId="3" borderId="1" xfId="1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11" fillId="3" borderId="1" xfId="1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1" xfId="17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1" xfId="10" applyNumberFormat="1" applyFont="1" applyFill="1" applyBorder="1" applyAlignment="1" applyProtection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/>
    </xf>
    <xf numFmtId="5" fontId="3" fillId="3" borderId="1" xfId="0" applyNumberFormat="1" applyFont="1" applyFill="1" applyBorder="1" applyAlignment="1">
      <alignment horizontal="center" vertical="center" wrapText="1"/>
    </xf>
    <xf numFmtId="0" fontId="3" fillId="3" borderId="1" xfId="10" applyNumberFormat="1" applyFont="1" applyFill="1" applyBorder="1" applyAlignment="1" applyProtection="1">
      <alignment horizontal="center" vertical="center" wrapText="1"/>
    </xf>
    <xf numFmtId="5" fontId="3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3" borderId="0" xfId="0" applyFill="1"/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81" fontId="7" fillId="3" borderId="1" xfId="0" applyNumberFormat="1" applyFont="1" applyFill="1" applyBorder="1" applyAlignment="1">
      <alignment horizontal="center" vertical="center"/>
    </xf>
    <xf numFmtId="181" fontId="7" fillId="3" borderId="1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183" fontId="7" fillId="3" borderId="1" xfId="4" applyNumberFormat="1" applyFont="1" applyFill="1" applyBorder="1" applyAlignment="1">
      <alignment vertical="center"/>
    </xf>
    <xf numFmtId="183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183" fontId="7" fillId="3" borderId="1" xfId="4" applyNumberFormat="1" applyFont="1" applyFill="1" applyBorder="1" applyAlignment="1"/>
    <xf numFmtId="183" fontId="7" fillId="3" borderId="1" xfId="4" applyNumberFormat="1" applyFont="1" applyFill="1" applyBorder="1" applyAlignment="1">
      <alignment horizontal="center"/>
    </xf>
    <xf numFmtId="0" fontId="7" fillId="3" borderId="1" xfId="0" applyFont="1" applyFill="1" applyBorder="1"/>
    <xf numFmtId="183" fontId="7" fillId="3" borderId="1" xfId="0" applyNumberFormat="1" applyFont="1" applyFill="1" applyBorder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83" fontId="4" fillId="3" borderId="1" xfId="4" applyNumberFormat="1" applyFont="1" applyFill="1" applyBorder="1" applyAlignment="1"/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5" borderId="11" xfId="50" applyFont="1" applyFill="1" applyBorder="1" applyAlignment="1">
      <alignment horizontal="center" vertical="center" wrapText="1"/>
    </xf>
    <xf numFmtId="0" fontId="2" fillId="5" borderId="12" xfId="50" applyFont="1" applyFill="1" applyBorder="1" applyAlignment="1">
      <alignment horizontal="center" vertical="center" wrapText="1"/>
    </xf>
    <xf numFmtId="0" fontId="2" fillId="5" borderId="11" xfId="50" applyFont="1" applyFill="1" applyBorder="1" applyAlignment="1">
      <alignment horizontal="center" vertical="center"/>
    </xf>
    <xf numFmtId="0" fontId="2" fillId="5" borderId="12" xfId="50" applyFont="1" applyFill="1" applyBorder="1" applyAlignment="1">
      <alignment horizontal="center" vertical="center"/>
    </xf>
    <xf numFmtId="0" fontId="2" fillId="0" borderId="13" xfId="50" applyFont="1" applyFill="1" applyBorder="1" applyAlignment="1">
      <alignment horizontal="center" vertical="center"/>
    </xf>
    <xf numFmtId="0" fontId="6" fillId="0" borderId="14" xfId="50" applyFont="1" applyFill="1" applyBorder="1" applyAlignment="1">
      <alignment horizontal="center" vertical="center"/>
    </xf>
    <xf numFmtId="0" fontId="6" fillId="0" borderId="15" xfId="50" applyFont="1" applyFill="1" applyBorder="1" applyAlignment="1">
      <alignment horizontal="center" vertical="center"/>
    </xf>
    <xf numFmtId="0" fontId="6" fillId="0" borderId="11" xfId="50" applyFont="1" applyFill="1" applyBorder="1" applyAlignment="1">
      <alignment horizontal="center" vertical="center"/>
    </xf>
    <xf numFmtId="0" fontId="6" fillId="0" borderId="16" xfId="50" applyFont="1" applyFill="1" applyBorder="1" applyAlignment="1">
      <alignment horizontal="center" vertical="center"/>
    </xf>
    <xf numFmtId="0" fontId="6" fillId="0" borderId="12" xfId="50" applyFont="1" applyFill="1" applyBorder="1" applyAlignment="1">
      <alignment horizontal="center" vertical="center"/>
    </xf>
    <xf numFmtId="0" fontId="2" fillId="0" borderId="17" xfId="50" applyFont="1" applyFill="1" applyBorder="1" applyAlignment="1">
      <alignment horizontal="center" vertical="center"/>
    </xf>
    <xf numFmtId="0" fontId="6" fillId="0" borderId="18" xfId="50" applyFont="1" applyFill="1" applyBorder="1" applyAlignment="1">
      <alignment horizontal="center" vertical="center"/>
    </xf>
    <xf numFmtId="0" fontId="6" fillId="0" borderId="19" xfId="50" applyFont="1" applyFill="1" applyBorder="1" applyAlignment="1">
      <alignment horizontal="center" vertical="center"/>
    </xf>
    <xf numFmtId="0" fontId="6" fillId="0" borderId="20" xfId="50" applyFont="1" applyFill="1" applyBorder="1" applyAlignment="1">
      <alignment horizontal="center" vertical="center"/>
    </xf>
    <xf numFmtId="0" fontId="6" fillId="0" borderId="16" xfId="50" applyFont="1" applyFill="1" applyBorder="1" applyAlignment="1">
      <alignment horizontal="center" vertical="center" wrapText="1"/>
    </xf>
    <xf numFmtId="0" fontId="6" fillId="0" borderId="11" xfId="50" applyFont="1" applyFill="1" applyBorder="1" applyAlignment="1">
      <alignment horizontal="center" vertical="center" wrapText="1"/>
    </xf>
    <xf numFmtId="0" fontId="2" fillId="0" borderId="14" xfId="50" applyFont="1" applyFill="1" applyBorder="1" applyAlignment="1">
      <alignment horizontal="center" vertical="center"/>
    </xf>
    <xf numFmtId="0" fontId="2" fillId="0" borderId="19" xfId="5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2" fillId="6" borderId="12" xfId="50" applyFont="1" applyFill="1" applyBorder="1" applyAlignment="1">
      <alignment horizontal="center" vertical="center" wrapText="1"/>
    </xf>
    <xf numFmtId="0" fontId="2" fillId="6" borderId="11" xfId="50" applyFont="1" applyFill="1" applyBorder="1" applyAlignment="1">
      <alignment horizontal="center" vertical="center" wrapText="1"/>
    </xf>
    <xf numFmtId="0" fontId="2" fillId="6" borderId="11" xfId="50" applyFont="1" applyFill="1" applyBorder="1" applyAlignment="1">
      <alignment horizontal="center" vertical="center"/>
    </xf>
    <xf numFmtId="0" fontId="2" fillId="0" borderId="11" xfId="50" applyFont="1" applyFill="1" applyBorder="1" applyAlignment="1">
      <alignment horizontal="center" vertical="center"/>
    </xf>
    <xf numFmtId="0" fontId="6" fillId="0" borderId="20" xfId="50" applyFont="1" applyFill="1" applyBorder="1" applyAlignment="1">
      <alignment horizontal="center" vertical="center" wrapText="1"/>
    </xf>
    <xf numFmtId="0" fontId="2" fillId="5" borderId="13" xfId="5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/>
    </xf>
    <xf numFmtId="0" fontId="6" fillId="0" borderId="12" xfId="5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5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6" xfId="5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2" fillId="6" borderId="11" xfId="50" applyFont="1" applyFill="1" applyBorder="1" applyAlignment="1">
      <alignment horizontal="left" vertical="center" wrapText="1"/>
    </xf>
    <xf numFmtId="0" fontId="6" fillId="0" borderId="20" xfId="50" applyFont="1" applyFill="1" applyBorder="1" applyAlignment="1">
      <alignment horizontal="left" vertical="center" wrapText="1"/>
    </xf>
    <xf numFmtId="0" fontId="18" fillId="7" borderId="28" xfId="0" applyFont="1" applyFill="1" applyBorder="1" applyAlignment="1">
      <alignment horizontal="center" vertical="center"/>
    </xf>
    <xf numFmtId="10" fontId="2" fillId="6" borderId="11" xfId="50" applyNumberFormat="1" applyFont="1" applyFill="1" applyBorder="1" applyAlignment="1">
      <alignment horizontal="center" vertical="center"/>
    </xf>
    <xf numFmtId="0" fontId="6" fillId="0" borderId="30" xfId="50" applyFont="1" applyFill="1" applyBorder="1" applyAlignment="1">
      <alignment horizontal="center" vertical="center"/>
    </xf>
    <xf numFmtId="5" fontId="6" fillId="0" borderId="11" xfId="50" applyNumberFormat="1" applyFont="1" applyFill="1" applyBorder="1" applyAlignment="1">
      <alignment horizontal="center" vertical="center"/>
    </xf>
    <xf numFmtId="10" fontId="6" fillId="0" borderId="11" xfId="50" applyNumberFormat="1" applyFont="1" applyFill="1" applyBorder="1" applyAlignment="1">
      <alignment horizontal="center" vertical="center"/>
    </xf>
    <xf numFmtId="0" fontId="6" fillId="0" borderId="31" xfId="50" applyFont="1" applyFill="1" applyBorder="1" applyAlignment="1">
      <alignment horizontal="center" vertical="center"/>
    </xf>
    <xf numFmtId="0" fontId="6" fillId="0" borderId="32" xfId="50" applyFont="1" applyFill="1" applyBorder="1" applyAlignment="1">
      <alignment horizontal="center" vertical="center"/>
    </xf>
    <xf numFmtId="0" fontId="2" fillId="0" borderId="16" xfId="50" applyFont="1" applyFill="1" applyBorder="1" applyAlignment="1">
      <alignment horizontal="center" vertical="center"/>
    </xf>
    <xf numFmtId="0" fontId="2" fillId="0" borderId="27" xfId="50" applyFont="1" applyFill="1" applyBorder="1" applyAlignment="1">
      <alignment horizontal="center" vertical="center"/>
    </xf>
    <xf numFmtId="0" fontId="2" fillId="0" borderId="20" xfId="50" applyFont="1" applyFill="1" applyBorder="1" applyAlignment="1">
      <alignment horizontal="center" vertical="center"/>
    </xf>
    <xf numFmtId="10" fontId="2" fillId="0" borderId="11" xfId="50" applyNumberFormat="1" applyFont="1" applyFill="1" applyBorder="1" applyAlignment="1">
      <alignment horizontal="center" vertical="center"/>
    </xf>
    <xf numFmtId="5" fontId="2" fillId="0" borderId="11" xfId="5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20" fillId="0" borderId="11" xfId="5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33" xfId="50" applyFont="1" applyFill="1" applyBorder="1" applyAlignment="1">
      <alignment horizontal="center" vertical="center" wrapText="1"/>
    </xf>
    <xf numFmtId="0" fontId="2" fillId="0" borderId="28" xfId="50" applyFont="1" applyFill="1" applyBorder="1" applyAlignment="1">
      <alignment horizontal="center" vertical="center" wrapText="1"/>
    </xf>
    <xf numFmtId="0" fontId="2" fillId="0" borderId="11" xfId="5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179" fontId="6" fillId="0" borderId="11" xfId="50" applyNumberFormat="1" applyFont="1" applyFill="1" applyBorder="1" applyAlignment="1">
      <alignment horizontal="center" vertical="center"/>
    </xf>
    <xf numFmtId="184" fontId="6" fillId="0" borderId="11" xfId="5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79" fontId="6" fillId="0" borderId="11" xfId="5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79" fontId="2" fillId="0" borderId="11" xfId="5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 vertical="center"/>
    </xf>
    <xf numFmtId="0" fontId="6" fillId="8" borderId="12" xfId="5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6" fillId="8" borderId="14" xfId="50" applyFont="1" applyFill="1" applyBorder="1" applyAlignment="1">
      <alignment horizontal="center" vertical="center" wrapText="1"/>
    </xf>
    <xf numFmtId="0" fontId="6" fillId="0" borderId="14" xfId="5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183" fontId="24" fillId="3" borderId="1" xfId="4" applyNumberFormat="1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83" fontId="4" fillId="3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样式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1.xml.rels><?xml version="1.0" encoding="UTF-8" standalone="yes"?>
<Relationships xmlns="http://schemas.openxmlformats.org/package/2006/relationships"><Relationship Id="rId7" Type="http://schemas.openxmlformats.org/officeDocument/2006/relationships/hyperlink" Target="http://v.douyin.com/YM4bWH/" TargetMode="External"/><Relationship Id="rId6" Type="http://schemas.openxmlformats.org/officeDocument/2006/relationships/hyperlink" Target="http://v.douyin.com/YMXgQy/" TargetMode="External"/><Relationship Id="rId5" Type="http://schemas.openxmlformats.org/officeDocument/2006/relationships/hyperlink" Target="http://v.douyin.com/YjTawh/" TargetMode="External"/><Relationship Id="rId4" Type="http://schemas.openxmlformats.org/officeDocument/2006/relationships/hyperlink" Target="https://www.amemv.com/share/user/62645477352?share_type=link" TargetMode="External"/><Relationship Id="rId3" Type="http://schemas.openxmlformats.org/officeDocument/2006/relationships/hyperlink" Target="http://v.douyin.com/dPRGey/" TargetMode="External"/><Relationship Id="rId2" Type="http://schemas.openxmlformats.org/officeDocument/2006/relationships/hyperlink" Target="http://v.douyin.com/ex3pmx/" TargetMode="External"/><Relationship Id="rId1" Type="http://schemas.openxmlformats.org/officeDocument/2006/relationships/hyperlink" Target="http://v.douyin.com/eBqStg/" TargetMode="External"/></Relationships>
</file>

<file path=xl/worksheets/_rels/sheet12.xml.rels><?xml version="1.0" encoding="UTF-8" standalone="yes"?>
<Relationships xmlns="http://schemas.openxmlformats.org/package/2006/relationships"><Relationship Id="rId9" Type="http://schemas.openxmlformats.org/officeDocument/2006/relationships/hyperlink" Target="https://weibo.com/raylistartopgirl?topnav=1&amp;wvr=6&amp;topsug=1" TargetMode="External"/><Relationship Id="rId8" Type="http://schemas.openxmlformats.org/officeDocument/2006/relationships/hyperlink" Target="http://weibo.com/u/5931847615" TargetMode="External"/><Relationship Id="rId7" Type="http://schemas.openxmlformats.org/officeDocument/2006/relationships/hyperlink" Target="http://weibo.com/u/2125224720" TargetMode="External"/><Relationship Id="rId6" Type="http://schemas.openxmlformats.org/officeDocument/2006/relationships/hyperlink" Target="https://weibo.com/u/6267924702" TargetMode="External"/><Relationship Id="rId5" Type="http://schemas.openxmlformats.org/officeDocument/2006/relationships/hyperlink" Target="http://weibo.com/u/6157140901" TargetMode="External"/><Relationship Id="rId4" Type="http://schemas.openxmlformats.org/officeDocument/2006/relationships/hyperlink" Target="http://weibo.com/p/1005055904217073" TargetMode="External"/><Relationship Id="rId3" Type="http://schemas.openxmlformats.org/officeDocument/2006/relationships/hyperlink" Target="http://weibo.com/u/2810445594" TargetMode="External"/><Relationship Id="rId2" Type="http://schemas.openxmlformats.org/officeDocument/2006/relationships/hyperlink" Target="https://weibo.com/rosemmzj" TargetMode="External"/><Relationship Id="rId17" Type="http://schemas.openxmlformats.org/officeDocument/2006/relationships/hyperlink" Target="https://weibo.com/xiamejia?" TargetMode="External"/><Relationship Id="rId16" Type="http://schemas.openxmlformats.org/officeDocument/2006/relationships/hyperlink" Target="http://weibo.com/lilytiti0816" TargetMode="External"/><Relationship Id="rId15" Type="http://schemas.openxmlformats.org/officeDocument/2006/relationships/hyperlink" Target="https://weibo.com/u/5953422236?topnav=1&amp;wvr=6&amp;topsug=1" TargetMode="External"/><Relationship Id="rId14" Type="http://schemas.openxmlformats.org/officeDocument/2006/relationships/hyperlink" Target="https://weibo.com/678808320?topnav=1&amp;wvr=6&amp;topsug=1&amp;is_hot=1" TargetMode="External"/><Relationship Id="rId13" Type="http://schemas.openxmlformats.org/officeDocument/2006/relationships/hyperlink" Target="https://weibo.com/yukimiaolin?topnav=1&amp;wvr=6&amp;topsug=1&amp;is_hot=1" TargetMode="External"/><Relationship Id="rId12" Type="http://schemas.openxmlformats.org/officeDocument/2006/relationships/hyperlink" Target="https://weibo.com/u/1783493742?refer_flag=1001030101_&amp;is_hot=1" TargetMode="External"/><Relationship Id="rId11" Type="http://schemas.openxmlformats.org/officeDocument/2006/relationships/hyperlink" Target="https://weibo.com/222061988?topnav=1&amp;wvr=6&amp;topsug=1&amp;is_hot=1" TargetMode="External"/><Relationship Id="rId10" Type="http://schemas.openxmlformats.org/officeDocument/2006/relationships/hyperlink" Target="https://weibo.com/xiaowan0818?topnav=1&amp;wvr=6&amp;topsug=1&amp;is_hot=1" TargetMode="External"/><Relationship Id="rId1" Type="http://schemas.openxmlformats.org/officeDocument/2006/relationships/hyperlink" Target="http://weibo.com/u/5012850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E17" sqref="E17"/>
    </sheetView>
  </sheetViews>
  <sheetFormatPr defaultColWidth="9" defaultRowHeight="13.5" outlineLevelCol="3"/>
  <cols>
    <col min="1" max="1" width="9.25" style="82" customWidth="1"/>
    <col min="2" max="2" width="36.125" style="82" customWidth="1"/>
    <col min="3" max="3" width="11.625" style="82" customWidth="1"/>
    <col min="4" max="4" width="12.875" style="82" customWidth="1"/>
    <col min="5" max="16384" width="9" style="82"/>
  </cols>
  <sheetData>
    <row r="1" ht="30.75" customHeight="1" spans="1:4">
      <c r="A1" s="202" t="s">
        <v>0</v>
      </c>
      <c r="B1" s="202"/>
      <c r="C1" s="202"/>
      <c r="D1" s="202"/>
    </row>
    <row r="2" ht="15.75" customHeight="1" spans="1:4">
      <c r="A2" s="203" t="s">
        <v>1</v>
      </c>
      <c r="B2" s="203" t="s">
        <v>2</v>
      </c>
      <c r="C2" s="203" t="s">
        <v>3</v>
      </c>
      <c r="D2" s="203" t="s">
        <v>4</v>
      </c>
    </row>
    <row r="3" ht="16.5" spans="1:4">
      <c r="A3" s="204" t="s">
        <v>5</v>
      </c>
      <c r="B3" s="205" t="s">
        <v>6</v>
      </c>
      <c r="C3" s="205" t="s">
        <v>7</v>
      </c>
      <c r="D3" s="206">
        <v>1504850</v>
      </c>
    </row>
    <row r="4" ht="16.5" spans="1:4">
      <c r="A4" s="207"/>
      <c r="B4" s="205" t="s">
        <v>8</v>
      </c>
      <c r="C4" s="205" t="s">
        <v>9</v>
      </c>
      <c r="D4" s="206">
        <v>894650</v>
      </c>
    </row>
    <row r="5" ht="16.5" spans="1:4">
      <c r="A5" s="207"/>
      <c r="B5" s="205" t="s">
        <v>10</v>
      </c>
      <c r="C5" s="205" t="s">
        <v>11</v>
      </c>
      <c r="D5" s="206">
        <v>956850</v>
      </c>
    </row>
    <row r="6" ht="16.5" spans="1:4">
      <c r="A6" s="207"/>
      <c r="B6" s="205" t="s">
        <v>12</v>
      </c>
      <c r="C6" s="205" t="s">
        <v>13</v>
      </c>
      <c r="D6" s="206">
        <v>1475350</v>
      </c>
    </row>
    <row r="7" ht="16.5" spans="1:4">
      <c r="A7" s="208"/>
      <c r="B7" s="205" t="s">
        <v>14</v>
      </c>
      <c r="C7" s="205" t="s">
        <v>15</v>
      </c>
      <c r="D7" s="206">
        <v>1756850</v>
      </c>
    </row>
    <row r="8" ht="16.5" spans="1:4">
      <c r="A8" s="205" t="s">
        <v>16</v>
      </c>
      <c r="B8" s="205" t="s">
        <v>17</v>
      </c>
      <c r="C8" s="205" t="s">
        <v>18</v>
      </c>
      <c r="D8" s="206">
        <v>2853600</v>
      </c>
    </row>
    <row r="9" ht="19.5" customHeight="1" spans="1:4">
      <c r="A9" s="209" t="s">
        <v>19</v>
      </c>
      <c r="B9" s="210"/>
      <c r="C9" s="211"/>
      <c r="D9" s="212">
        <f>SUM(D3:D8)</f>
        <v>9442150</v>
      </c>
    </row>
  </sheetData>
  <mergeCells count="3">
    <mergeCell ref="A1:D1"/>
    <mergeCell ref="A9:C9"/>
    <mergeCell ref="A3:A7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zoomScale="85" zoomScaleNormal="85" workbookViewId="0">
      <pane ySplit="1" topLeftCell="A2" activePane="bottomLeft" state="frozen"/>
      <selection/>
      <selection pane="bottomLeft" activeCell="Q4" sqref="Q4"/>
    </sheetView>
  </sheetViews>
  <sheetFormatPr defaultColWidth="9" defaultRowHeight="13.5"/>
  <cols>
    <col min="1" max="1" width="6.75" style="2" customWidth="1"/>
    <col min="2" max="2" width="14.5" style="2" customWidth="1"/>
    <col min="3" max="3" width="9.375" style="2" customWidth="1"/>
    <col min="4" max="4" width="10.75" style="2" customWidth="1"/>
    <col min="5" max="5" width="12.375" style="2" customWidth="1"/>
    <col min="6" max="6" width="13.625" style="2" customWidth="1"/>
    <col min="7" max="8" width="9" style="2"/>
    <col min="9" max="9" width="10.125" style="2"/>
    <col min="10" max="10" width="8.25" style="2" customWidth="1"/>
    <col min="11" max="11" width="9" style="2"/>
    <col min="12" max="12" width="13.25" style="2"/>
    <col min="13" max="13" width="11.75" style="2" customWidth="1"/>
    <col min="14" max="14" width="9.25" style="2"/>
    <col min="15" max="15" width="17.125" style="2" customWidth="1"/>
    <col min="16" max="16384" width="9" style="2"/>
  </cols>
  <sheetData>
    <row r="1" s="58" customFormat="1" ht="38" customHeight="1" spans="1:15">
      <c r="A1" s="60" t="s">
        <v>162</v>
      </c>
      <c r="B1" s="60" t="s">
        <v>163</v>
      </c>
      <c r="C1" s="60" t="s">
        <v>164</v>
      </c>
      <c r="D1" s="60" t="s">
        <v>165</v>
      </c>
      <c r="E1" s="60" t="s">
        <v>166</v>
      </c>
      <c r="F1" s="60" t="s">
        <v>242</v>
      </c>
      <c r="G1" s="60" t="s">
        <v>243</v>
      </c>
      <c r="H1" s="60" t="s">
        <v>244</v>
      </c>
      <c r="I1" s="69" t="s">
        <v>245</v>
      </c>
      <c r="J1" s="69" t="s">
        <v>246</v>
      </c>
      <c r="K1" s="69" t="s">
        <v>247</v>
      </c>
      <c r="L1" s="60" t="s">
        <v>248</v>
      </c>
      <c r="M1" s="60" t="s">
        <v>249</v>
      </c>
      <c r="N1" s="60" t="s">
        <v>250</v>
      </c>
      <c r="O1" s="60" t="s">
        <v>31</v>
      </c>
    </row>
    <row r="2" s="12" customFormat="1" ht="38" customHeight="1" spans="1:15">
      <c r="A2" s="61">
        <v>1</v>
      </c>
      <c r="B2" s="61" t="s">
        <v>251</v>
      </c>
      <c r="C2" s="61" t="s">
        <v>252</v>
      </c>
      <c r="D2" s="61">
        <v>810</v>
      </c>
      <c r="E2" s="61" t="s">
        <v>253</v>
      </c>
      <c r="F2" s="4" t="s">
        <v>254</v>
      </c>
      <c r="G2" s="61" t="s">
        <v>255</v>
      </c>
      <c r="H2" s="61" t="s">
        <v>256</v>
      </c>
      <c r="I2" s="70">
        <v>35000</v>
      </c>
      <c r="J2" s="71">
        <v>0.2</v>
      </c>
      <c r="K2" s="61">
        <v>5</v>
      </c>
      <c r="L2" s="63">
        <f>I2*K2</f>
        <v>175000</v>
      </c>
      <c r="M2" s="72">
        <v>12500000</v>
      </c>
      <c r="N2" s="72">
        <v>100000</v>
      </c>
      <c r="O2" s="19" t="s">
        <v>257</v>
      </c>
    </row>
    <row r="3" s="12" customFormat="1" ht="38" customHeight="1" spans="1:15">
      <c r="A3" s="61">
        <v>2</v>
      </c>
      <c r="B3" s="61" t="s">
        <v>258</v>
      </c>
      <c r="C3" s="61" t="s">
        <v>259</v>
      </c>
      <c r="D3" s="61">
        <v>781</v>
      </c>
      <c r="E3" s="61" t="s">
        <v>253</v>
      </c>
      <c r="F3" s="4" t="s">
        <v>254</v>
      </c>
      <c r="G3" s="61" t="s">
        <v>255</v>
      </c>
      <c r="H3" s="61" t="s">
        <v>260</v>
      </c>
      <c r="I3" s="63">
        <v>25000</v>
      </c>
      <c r="J3" s="71">
        <v>0.2</v>
      </c>
      <c r="K3" s="61">
        <v>5</v>
      </c>
      <c r="L3" s="63">
        <f>I3*K3</f>
        <v>125000</v>
      </c>
      <c r="M3" s="72">
        <v>10000000</v>
      </c>
      <c r="N3" s="72">
        <v>80000</v>
      </c>
      <c r="O3" s="19" t="s">
        <v>261</v>
      </c>
    </row>
    <row r="4" s="12" customFormat="1" ht="38" customHeight="1" spans="1:15">
      <c r="A4" s="61">
        <v>3</v>
      </c>
      <c r="B4" s="61" t="s">
        <v>262</v>
      </c>
      <c r="C4" s="61" t="s">
        <v>263</v>
      </c>
      <c r="D4" s="61">
        <v>804</v>
      </c>
      <c r="E4" s="61" t="s">
        <v>253</v>
      </c>
      <c r="F4" s="4" t="s">
        <v>264</v>
      </c>
      <c r="G4" s="62" t="s">
        <v>265</v>
      </c>
      <c r="H4" s="61" t="s">
        <v>266</v>
      </c>
      <c r="I4" s="63">
        <v>4000</v>
      </c>
      <c r="J4" s="71">
        <v>0.2</v>
      </c>
      <c r="K4" s="61">
        <v>30</v>
      </c>
      <c r="L4" s="63">
        <f>I4*K4</f>
        <v>120000</v>
      </c>
      <c r="M4" s="72">
        <f t="shared" ref="M4:M7" si="0">300000*15</f>
        <v>4500000</v>
      </c>
      <c r="N4" s="72">
        <f>4000*30</f>
        <v>120000</v>
      </c>
      <c r="O4" s="73" t="s">
        <v>267</v>
      </c>
    </row>
    <row r="5" s="12" customFormat="1" ht="38" customHeight="1" spans="1:15">
      <c r="A5" s="61">
        <v>4</v>
      </c>
      <c r="B5" s="61" t="s">
        <v>268</v>
      </c>
      <c r="C5" s="61" t="s">
        <v>269</v>
      </c>
      <c r="D5" s="61">
        <v>719</v>
      </c>
      <c r="E5" s="61" t="s">
        <v>253</v>
      </c>
      <c r="F5" s="4" t="s">
        <v>264</v>
      </c>
      <c r="G5" s="61" t="s">
        <v>270</v>
      </c>
      <c r="H5" s="61" t="s">
        <v>271</v>
      </c>
      <c r="I5" s="63">
        <v>20000</v>
      </c>
      <c r="J5" s="71">
        <v>0.2</v>
      </c>
      <c r="K5" s="61">
        <v>5</v>
      </c>
      <c r="L5" s="63">
        <f>I5*K5</f>
        <v>100000</v>
      </c>
      <c r="M5" s="72">
        <v>5000000</v>
      </c>
      <c r="N5" s="72">
        <v>60000</v>
      </c>
      <c r="O5" s="73" t="s">
        <v>272</v>
      </c>
    </row>
    <row r="6" s="12" customFormat="1" ht="38" customHeight="1" spans="1:15">
      <c r="A6" s="61">
        <v>5</v>
      </c>
      <c r="B6" s="61" t="s">
        <v>273</v>
      </c>
      <c r="C6" s="61" t="s">
        <v>274</v>
      </c>
      <c r="D6" s="61">
        <v>904</v>
      </c>
      <c r="E6" s="61" t="s">
        <v>253</v>
      </c>
      <c r="F6" s="4" t="s">
        <v>264</v>
      </c>
      <c r="G6" s="61" t="s">
        <v>266</v>
      </c>
      <c r="H6" s="61" t="s">
        <v>275</v>
      </c>
      <c r="I6" s="63">
        <v>8000</v>
      </c>
      <c r="J6" s="71">
        <v>0.2</v>
      </c>
      <c r="K6" s="61">
        <v>30</v>
      </c>
      <c r="L6" s="63">
        <f t="shared" ref="L6:L16" si="1">K6*I6</f>
        <v>240000</v>
      </c>
      <c r="M6" s="72">
        <f t="shared" si="0"/>
        <v>4500000</v>
      </c>
      <c r="N6" s="72">
        <f>6000*30</f>
        <v>180000</v>
      </c>
      <c r="O6" s="73" t="s">
        <v>276</v>
      </c>
    </row>
    <row r="7" s="12" customFormat="1" ht="38" customHeight="1" spans="1:15">
      <c r="A7" s="61">
        <v>6</v>
      </c>
      <c r="B7" s="61" t="s">
        <v>277</v>
      </c>
      <c r="C7" s="62" t="s">
        <v>278</v>
      </c>
      <c r="D7" s="62">
        <v>861</v>
      </c>
      <c r="E7" s="62" t="s">
        <v>253</v>
      </c>
      <c r="F7" s="4" t="s">
        <v>264</v>
      </c>
      <c r="G7" s="62" t="s">
        <v>265</v>
      </c>
      <c r="H7" s="62" t="s">
        <v>279</v>
      </c>
      <c r="I7" s="74">
        <v>6000</v>
      </c>
      <c r="J7" s="71">
        <v>0.2</v>
      </c>
      <c r="K7" s="62">
        <v>30</v>
      </c>
      <c r="L7" s="74">
        <f t="shared" si="1"/>
        <v>180000</v>
      </c>
      <c r="M7" s="72">
        <f t="shared" si="0"/>
        <v>4500000</v>
      </c>
      <c r="N7" s="72">
        <f>6000*30</f>
        <v>180000</v>
      </c>
      <c r="O7" s="73" t="s">
        <v>280</v>
      </c>
    </row>
    <row r="8" s="12" customFormat="1" ht="38" customHeight="1" spans="1:15">
      <c r="A8" s="61">
        <v>7</v>
      </c>
      <c r="B8" s="61" t="s">
        <v>281</v>
      </c>
      <c r="C8" s="62" t="s">
        <v>282</v>
      </c>
      <c r="D8" s="62">
        <v>675</v>
      </c>
      <c r="E8" s="62" t="s">
        <v>253</v>
      </c>
      <c r="F8" s="4" t="s">
        <v>264</v>
      </c>
      <c r="G8" s="61" t="s">
        <v>283</v>
      </c>
      <c r="H8" s="61" t="s">
        <v>284</v>
      </c>
      <c r="I8" s="74">
        <v>3000</v>
      </c>
      <c r="J8" s="71">
        <v>0.2</v>
      </c>
      <c r="K8" s="62">
        <v>5</v>
      </c>
      <c r="L8" s="74">
        <f t="shared" si="1"/>
        <v>15000</v>
      </c>
      <c r="M8" s="72">
        <f t="shared" ref="M8:M16" si="2">200000*5</f>
        <v>1000000</v>
      </c>
      <c r="N8" s="75">
        <f t="shared" ref="N8:N12" si="3">3000*5</f>
        <v>15000</v>
      </c>
      <c r="O8" s="73" t="s">
        <v>285</v>
      </c>
    </row>
    <row r="9" s="12" customFormat="1" ht="38" customHeight="1" spans="1:15">
      <c r="A9" s="61">
        <v>8</v>
      </c>
      <c r="B9" s="61" t="s">
        <v>286</v>
      </c>
      <c r="C9" s="62" t="s">
        <v>287</v>
      </c>
      <c r="D9" s="62">
        <v>706</v>
      </c>
      <c r="E9" s="62" t="s">
        <v>253</v>
      </c>
      <c r="F9" s="4" t="s">
        <v>264</v>
      </c>
      <c r="G9" s="61" t="s">
        <v>176</v>
      </c>
      <c r="H9" s="61" t="s">
        <v>288</v>
      </c>
      <c r="I9" s="74">
        <v>3000</v>
      </c>
      <c r="J9" s="71">
        <v>0.2</v>
      </c>
      <c r="K9" s="62">
        <v>5</v>
      </c>
      <c r="L9" s="74">
        <f t="shared" si="1"/>
        <v>15000</v>
      </c>
      <c r="M9" s="72">
        <f t="shared" si="2"/>
        <v>1000000</v>
      </c>
      <c r="N9" s="75">
        <f t="shared" si="3"/>
        <v>15000</v>
      </c>
      <c r="O9" s="73" t="s">
        <v>289</v>
      </c>
    </row>
    <row r="10" s="12" customFormat="1" ht="38" customHeight="1" spans="1:15">
      <c r="A10" s="61">
        <v>9</v>
      </c>
      <c r="B10" s="61" t="s">
        <v>290</v>
      </c>
      <c r="C10" s="61" t="s">
        <v>291</v>
      </c>
      <c r="D10" s="61">
        <v>773</v>
      </c>
      <c r="E10" s="4" t="s">
        <v>253</v>
      </c>
      <c r="F10" s="4" t="s">
        <v>264</v>
      </c>
      <c r="G10" s="61" t="s">
        <v>283</v>
      </c>
      <c r="H10" s="63" t="s">
        <v>270</v>
      </c>
      <c r="I10" s="63">
        <v>5000</v>
      </c>
      <c r="J10" s="71">
        <v>0.2</v>
      </c>
      <c r="K10" s="61">
        <v>5</v>
      </c>
      <c r="L10" s="63">
        <f t="shared" si="1"/>
        <v>25000</v>
      </c>
      <c r="M10" s="72">
        <f>250000*5</f>
        <v>1250000</v>
      </c>
      <c r="N10" s="75">
        <f t="shared" si="3"/>
        <v>15000</v>
      </c>
      <c r="O10" s="73" t="s">
        <v>292</v>
      </c>
    </row>
    <row r="11" s="12" customFormat="1" ht="38" customHeight="1" spans="1:15">
      <c r="A11" s="61">
        <v>10</v>
      </c>
      <c r="B11" s="61" t="s">
        <v>293</v>
      </c>
      <c r="C11" s="61" t="s">
        <v>294</v>
      </c>
      <c r="D11" s="61">
        <v>806</v>
      </c>
      <c r="E11" s="61" t="s">
        <v>253</v>
      </c>
      <c r="F11" s="4" t="s">
        <v>264</v>
      </c>
      <c r="G11" s="61" t="s">
        <v>283</v>
      </c>
      <c r="H11" s="61" t="s">
        <v>295</v>
      </c>
      <c r="I11" s="63">
        <v>4000</v>
      </c>
      <c r="J11" s="71">
        <v>0.2</v>
      </c>
      <c r="K11" s="62">
        <v>5</v>
      </c>
      <c r="L11" s="63">
        <f t="shared" si="1"/>
        <v>20000</v>
      </c>
      <c r="M11" s="72">
        <f t="shared" si="2"/>
        <v>1000000</v>
      </c>
      <c r="N11" s="75">
        <f t="shared" si="3"/>
        <v>15000</v>
      </c>
      <c r="O11" s="73" t="s">
        <v>296</v>
      </c>
    </row>
    <row r="12" s="12" customFormat="1" ht="38" customHeight="1" spans="1:15">
      <c r="A12" s="61">
        <v>11</v>
      </c>
      <c r="B12" s="61" t="s">
        <v>297</v>
      </c>
      <c r="C12" s="61" t="s">
        <v>298</v>
      </c>
      <c r="D12" s="61">
        <v>787</v>
      </c>
      <c r="E12" s="61" t="s">
        <v>253</v>
      </c>
      <c r="F12" s="4" t="s">
        <v>254</v>
      </c>
      <c r="G12" s="61" t="s">
        <v>283</v>
      </c>
      <c r="H12" s="61" t="s">
        <v>299</v>
      </c>
      <c r="I12" s="63">
        <v>4000</v>
      </c>
      <c r="J12" s="71">
        <v>0.2</v>
      </c>
      <c r="K12" s="62">
        <v>5</v>
      </c>
      <c r="L12" s="63">
        <f t="shared" si="1"/>
        <v>20000</v>
      </c>
      <c r="M12" s="72">
        <f t="shared" si="2"/>
        <v>1000000</v>
      </c>
      <c r="N12" s="75">
        <f t="shared" si="3"/>
        <v>15000</v>
      </c>
      <c r="O12" s="73" t="s">
        <v>300</v>
      </c>
    </row>
    <row r="13" s="12" customFormat="1" ht="38" customHeight="1" spans="1:15">
      <c r="A13" s="61">
        <v>12</v>
      </c>
      <c r="B13" s="61" t="s">
        <v>301</v>
      </c>
      <c r="C13" s="61" t="s">
        <v>302</v>
      </c>
      <c r="D13" s="61">
        <v>688</v>
      </c>
      <c r="E13" s="61" t="s">
        <v>253</v>
      </c>
      <c r="F13" s="4" t="s">
        <v>264</v>
      </c>
      <c r="G13" s="61" t="s">
        <v>265</v>
      </c>
      <c r="H13" s="61" t="s">
        <v>266</v>
      </c>
      <c r="I13" s="63">
        <v>5000</v>
      </c>
      <c r="J13" s="71">
        <v>0.2</v>
      </c>
      <c r="K13" s="61">
        <v>30</v>
      </c>
      <c r="L13" s="63">
        <f t="shared" si="1"/>
        <v>150000</v>
      </c>
      <c r="M13" s="72">
        <f t="shared" si="2"/>
        <v>1000000</v>
      </c>
      <c r="N13" s="72">
        <f>3000*30</f>
        <v>90000</v>
      </c>
      <c r="O13" s="73" t="s">
        <v>303</v>
      </c>
    </row>
    <row r="14" s="12" customFormat="1" ht="38" customHeight="1" spans="1:15">
      <c r="A14" s="61">
        <v>13</v>
      </c>
      <c r="B14" s="61" t="s">
        <v>304</v>
      </c>
      <c r="C14" s="61" t="s">
        <v>305</v>
      </c>
      <c r="D14" s="61">
        <v>828</v>
      </c>
      <c r="E14" s="61" t="s">
        <v>253</v>
      </c>
      <c r="F14" s="4" t="s">
        <v>264</v>
      </c>
      <c r="G14" s="61" t="s">
        <v>306</v>
      </c>
      <c r="H14" s="61" t="s">
        <v>176</v>
      </c>
      <c r="I14" s="74">
        <v>3000</v>
      </c>
      <c r="J14" s="71">
        <v>0.2</v>
      </c>
      <c r="K14" s="62">
        <v>5</v>
      </c>
      <c r="L14" s="63">
        <f t="shared" si="1"/>
        <v>15000</v>
      </c>
      <c r="M14" s="72">
        <f t="shared" si="2"/>
        <v>1000000</v>
      </c>
      <c r="N14" s="72">
        <f t="shared" ref="N14:N16" si="4">3000*5</f>
        <v>15000</v>
      </c>
      <c r="O14" s="73" t="s">
        <v>307</v>
      </c>
    </row>
    <row r="15" s="12" customFormat="1" ht="38" customHeight="1" spans="1:15">
      <c r="A15" s="61">
        <v>14</v>
      </c>
      <c r="B15" s="64" t="s">
        <v>308</v>
      </c>
      <c r="C15" s="61" t="s">
        <v>309</v>
      </c>
      <c r="D15" s="61">
        <v>712</v>
      </c>
      <c r="E15" s="61" t="s">
        <v>253</v>
      </c>
      <c r="F15" s="4" t="s">
        <v>264</v>
      </c>
      <c r="G15" s="61" t="s">
        <v>310</v>
      </c>
      <c r="H15" s="61" t="s">
        <v>283</v>
      </c>
      <c r="I15" s="63">
        <v>4000</v>
      </c>
      <c r="J15" s="71">
        <v>0.2</v>
      </c>
      <c r="K15" s="61">
        <v>5</v>
      </c>
      <c r="L15" s="63">
        <f t="shared" si="1"/>
        <v>20000</v>
      </c>
      <c r="M15" s="72">
        <f t="shared" si="2"/>
        <v>1000000</v>
      </c>
      <c r="N15" s="72">
        <f t="shared" si="4"/>
        <v>15000</v>
      </c>
      <c r="O15" s="73" t="s">
        <v>311</v>
      </c>
    </row>
    <row r="16" s="12" customFormat="1" ht="38" customHeight="1" spans="1:15">
      <c r="A16" s="61">
        <v>15</v>
      </c>
      <c r="B16" s="61" t="s">
        <v>312</v>
      </c>
      <c r="C16" s="61" t="s">
        <v>313</v>
      </c>
      <c r="D16" s="61">
        <v>717</v>
      </c>
      <c r="E16" s="61" t="s">
        <v>253</v>
      </c>
      <c r="F16" s="4" t="s">
        <v>264</v>
      </c>
      <c r="G16" s="61" t="s">
        <v>265</v>
      </c>
      <c r="H16" s="61" t="s">
        <v>314</v>
      </c>
      <c r="I16" s="63">
        <v>6000</v>
      </c>
      <c r="J16" s="71">
        <v>0.2</v>
      </c>
      <c r="K16" s="61">
        <v>5</v>
      </c>
      <c r="L16" s="63">
        <f t="shared" si="1"/>
        <v>30000</v>
      </c>
      <c r="M16" s="72">
        <f t="shared" si="2"/>
        <v>1000000</v>
      </c>
      <c r="N16" s="72">
        <f t="shared" si="4"/>
        <v>15000</v>
      </c>
      <c r="O16" s="73" t="s">
        <v>315</v>
      </c>
    </row>
    <row r="17" s="59" customFormat="1" ht="38" customHeight="1" spans="1:16">
      <c r="A17" s="61">
        <v>16</v>
      </c>
      <c r="B17" s="61" t="s">
        <v>273</v>
      </c>
      <c r="C17" s="61" t="s">
        <v>274</v>
      </c>
      <c r="D17" s="61">
        <v>904</v>
      </c>
      <c r="E17" s="61" t="s">
        <v>253</v>
      </c>
      <c r="F17" s="4" t="s">
        <v>264</v>
      </c>
      <c r="G17" s="61" t="s">
        <v>266</v>
      </c>
      <c r="H17" s="61" t="s">
        <v>275</v>
      </c>
      <c r="I17" s="63" t="s">
        <v>52</v>
      </c>
      <c r="J17" s="71">
        <v>0.2</v>
      </c>
      <c r="K17" s="61" t="s">
        <v>316</v>
      </c>
      <c r="L17" s="63">
        <v>50000</v>
      </c>
      <c r="M17" s="72">
        <v>100000</v>
      </c>
      <c r="N17" s="72">
        <v>20000</v>
      </c>
      <c r="O17" s="73" t="s">
        <v>276</v>
      </c>
      <c r="P17" s="12"/>
    </row>
    <row r="18" s="59" customFormat="1" ht="38" customHeight="1" spans="1:16">
      <c r="A18" s="61">
        <v>17</v>
      </c>
      <c r="B18" s="61" t="s">
        <v>277</v>
      </c>
      <c r="C18" s="62" t="s">
        <v>278</v>
      </c>
      <c r="D18" s="62">
        <v>861</v>
      </c>
      <c r="E18" s="62" t="s">
        <v>253</v>
      </c>
      <c r="F18" s="4" t="s">
        <v>264</v>
      </c>
      <c r="G18" s="62" t="s">
        <v>265</v>
      </c>
      <c r="H18" s="62" t="s">
        <v>279</v>
      </c>
      <c r="I18" s="63" t="s">
        <v>52</v>
      </c>
      <c r="J18" s="71">
        <v>0.2</v>
      </c>
      <c r="K18" s="61" t="s">
        <v>316</v>
      </c>
      <c r="L18" s="63">
        <v>40000</v>
      </c>
      <c r="M18" s="72">
        <v>150000</v>
      </c>
      <c r="N18" s="72">
        <v>15000</v>
      </c>
      <c r="O18" s="73" t="s">
        <v>280</v>
      </c>
      <c r="P18" s="12"/>
    </row>
    <row r="19" s="59" customFormat="1" ht="38" customHeight="1" spans="1:16">
      <c r="A19" s="61">
        <v>18</v>
      </c>
      <c r="B19" s="61" t="s">
        <v>281</v>
      </c>
      <c r="C19" s="62" t="s">
        <v>282</v>
      </c>
      <c r="D19" s="62">
        <v>675</v>
      </c>
      <c r="E19" s="62" t="s">
        <v>253</v>
      </c>
      <c r="F19" s="4" t="s">
        <v>264</v>
      </c>
      <c r="G19" s="61" t="s">
        <v>283</v>
      </c>
      <c r="H19" s="61" t="s">
        <v>284</v>
      </c>
      <c r="I19" s="63" t="s">
        <v>52</v>
      </c>
      <c r="J19" s="71">
        <v>0.2</v>
      </c>
      <c r="K19" s="61" t="s">
        <v>316</v>
      </c>
      <c r="L19" s="63">
        <v>25000</v>
      </c>
      <c r="M19" s="72">
        <v>80000</v>
      </c>
      <c r="N19" s="72">
        <v>10000</v>
      </c>
      <c r="O19" s="73" t="s">
        <v>285</v>
      </c>
      <c r="P19" s="12"/>
    </row>
    <row r="20" s="59" customFormat="1" ht="38" customHeight="1" spans="1:16">
      <c r="A20" s="61">
        <v>19</v>
      </c>
      <c r="B20" s="61" t="s">
        <v>293</v>
      </c>
      <c r="C20" s="61" t="s">
        <v>294</v>
      </c>
      <c r="D20" s="61">
        <v>806</v>
      </c>
      <c r="E20" s="61" t="s">
        <v>253</v>
      </c>
      <c r="F20" s="4" t="s">
        <v>264</v>
      </c>
      <c r="G20" s="61" t="s">
        <v>283</v>
      </c>
      <c r="H20" s="61" t="s">
        <v>295</v>
      </c>
      <c r="I20" s="63" t="s">
        <v>52</v>
      </c>
      <c r="J20" s="71">
        <v>0.2</v>
      </c>
      <c r="K20" s="61" t="s">
        <v>316</v>
      </c>
      <c r="L20" s="63">
        <v>30000</v>
      </c>
      <c r="M20" s="72">
        <v>80000</v>
      </c>
      <c r="N20" s="72">
        <v>10000</v>
      </c>
      <c r="O20" s="73" t="s">
        <v>296</v>
      </c>
      <c r="P20" s="12"/>
    </row>
    <row r="21" s="59" customFormat="1" ht="38" customHeight="1" spans="1:16">
      <c r="A21" s="61">
        <v>20</v>
      </c>
      <c r="B21" s="61" t="s">
        <v>301</v>
      </c>
      <c r="C21" s="61" t="s">
        <v>302</v>
      </c>
      <c r="D21" s="61">
        <v>688</v>
      </c>
      <c r="E21" s="61" t="s">
        <v>253</v>
      </c>
      <c r="F21" s="4" t="s">
        <v>264</v>
      </c>
      <c r="G21" s="61" t="s">
        <v>265</v>
      </c>
      <c r="H21" s="61" t="s">
        <v>266</v>
      </c>
      <c r="I21" s="63" t="s">
        <v>52</v>
      </c>
      <c r="J21" s="71">
        <v>0.2</v>
      </c>
      <c r="K21" s="61" t="s">
        <v>316</v>
      </c>
      <c r="L21" s="63">
        <v>40000</v>
      </c>
      <c r="M21" s="72">
        <v>15000</v>
      </c>
      <c r="N21" s="72">
        <v>15000</v>
      </c>
      <c r="O21" s="73" t="s">
        <v>303</v>
      </c>
      <c r="P21" s="12"/>
    </row>
    <row r="22" s="59" customFormat="1" ht="38" customHeight="1" spans="1:16">
      <c r="A22" s="65" t="s">
        <v>317</v>
      </c>
      <c r="B22" s="66"/>
      <c r="C22" s="66"/>
      <c r="D22" s="66"/>
      <c r="E22" s="66"/>
      <c r="F22" s="66"/>
      <c r="G22" s="66"/>
      <c r="H22" s="66"/>
      <c r="I22" s="66"/>
      <c r="J22" s="76"/>
      <c r="K22" s="61">
        <v>180</v>
      </c>
      <c r="L22" s="63">
        <f>SUM(L2:L21)</f>
        <v>1435000</v>
      </c>
      <c r="M22" s="72">
        <f>SUM(M2:M21)</f>
        <v>50675000</v>
      </c>
      <c r="N22" s="72">
        <f>SUM(N5:N21)</f>
        <v>700000</v>
      </c>
      <c r="O22" s="72"/>
      <c r="P22" s="12"/>
    </row>
    <row r="23" s="12" customFormat="1" ht="38" customHeight="1" spans="1:14">
      <c r="A23" s="67" t="s">
        <v>318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="2" customFormat="1" ht="38" customHeight="1" spans="1:15">
      <c r="A24" s="61">
        <v>1</v>
      </c>
      <c r="B24" s="61" t="s">
        <v>319</v>
      </c>
      <c r="C24" s="61" t="s">
        <v>320</v>
      </c>
      <c r="D24" s="61">
        <v>745</v>
      </c>
      <c r="E24" s="61" t="s">
        <v>253</v>
      </c>
      <c r="F24" s="4" t="s">
        <v>264</v>
      </c>
      <c r="G24" s="61" t="s">
        <v>321</v>
      </c>
      <c r="H24" s="61" t="s">
        <v>322</v>
      </c>
      <c r="I24" s="63">
        <v>3000</v>
      </c>
      <c r="J24" s="71">
        <v>0.2</v>
      </c>
      <c r="K24" s="61">
        <v>1</v>
      </c>
      <c r="L24" s="63">
        <v>4000</v>
      </c>
      <c r="M24" s="72">
        <v>150000</v>
      </c>
      <c r="N24" s="72">
        <v>2500</v>
      </c>
      <c r="O24" s="73" t="s">
        <v>323</v>
      </c>
    </row>
    <row r="25" s="12" customFormat="1" ht="38" customHeight="1" spans="1:15">
      <c r="A25" s="61">
        <v>2</v>
      </c>
      <c r="B25" s="61" t="s">
        <v>324</v>
      </c>
      <c r="C25" s="61" t="s">
        <v>325</v>
      </c>
      <c r="D25" s="61">
        <v>716</v>
      </c>
      <c r="E25" s="61" t="s">
        <v>253</v>
      </c>
      <c r="F25" s="4" t="s">
        <v>326</v>
      </c>
      <c r="G25" s="61" t="s">
        <v>321</v>
      </c>
      <c r="H25" s="61" t="s">
        <v>283</v>
      </c>
      <c r="I25" s="63">
        <v>3000</v>
      </c>
      <c r="J25" s="71">
        <v>0.2</v>
      </c>
      <c r="K25" s="61">
        <v>1</v>
      </c>
      <c r="L25" s="63">
        <f>I25*K25</f>
        <v>3000</v>
      </c>
      <c r="M25" s="72">
        <v>150000</v>
      </c>
      <c r="N25" s="72">
        <v>2000</v>
      </c>
      <c r="O25" s="73" t="s">
        <v>327</v>
      </c>
    </row>
    <row r="26" s="12" customFormat="1" ht="38" customHeight="1" spans="1:15">
      <c r="A26" s="61">
        <v>3</v>
      </c>
      <c r="B26" s="61" t="s">
        <v>328</v>
      </c>
      <c r="C26" s="61" t="s">
        <v>329</v>
      </c>
      <c r="D26" s="61">
        <v>781</v>
      </c>
      <c r="E26" s="61" t="s">
        <v>253</v>
      </c>
      <c r="F26" s="4" t="s">
        <v>264</v>
      </c>
      <c r="G26" s="61" t="s">
        <v>172</v>
      </c>
      <c r="H26" s="61" t="s">
        <v>330</v>
      </c>
      <c r="I26" s="63">
        <v>3000</v>
      </c>
      <c r="J26" s="71">
        <v>0.2</v>
      </c>
      <c r="K26" s="61">
        <v>1</v>
      </c>
      <c r="L26" s="63">
        <f>I26*K26</f>
        <v>3000</v>
      </c>
      <c r="M26" s="72">
        <v>150000</v>
      </c>
      <c r="N26" s="72">
        <v>1500</v>
      </c>
      <c r="O26" s="73"/>
    </row>
    <row r="27" s="12" customFormat="1" ht="38" customHeight="1" spans="1:15">
      <c r="A27" s="61">
        <v>4</v>
      </c>
      <c r="B27" s="61" t="s">
        <v>331</v>
      </c>
      <c r="C27" s="61" t="s">
        <v>332</v>
      </c>
      <c r="D27" s="61">
        <v>702</v>
      </c>
      <c r="E27" s="61" t="s">
        <v>253</v>
      </c>
      <c r="F27" s="4" t="s">
        <v>264</v>
      </c>
      <c r="G27" s="61" t="s">
        <v>333</v>
      </c>
      <c r="H27" s="61" t="s">
        <v>334</v>
      </c>
      <c r="I27" s="63">
        <v>2000</v>
      </c>
      <c r="J27" s="71">
        <v>0.2</v>
      </c>
      <c r="K27" s="61">
        <v>1</v>
      </c>
      <c r="L27" s="63">
        <f>K27*I27</f>
        <v>2000</v>
      </c>
      <c r="M27" s="72">
        <v>60000</v>
      </c>
      <c r="N27" s="72">
        <v>1000</v>
      </c>
      <c r="O27" s="73" t="s">
        <v>335</v>
      </c>
    </row>
    <row r="29" s="2" customFormat="1" spans="1:15">
      <c r="A29" s="23" t="s">
        <v>336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="2" customFormat="1" spans="1: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="2" customFormat="1" spans="1: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</sheetData>
  <mergeCells count="3">
    <mergeCell ref="A22:J22"/>
    <mergeCell ref="A23:N23"/>
    <mergeCell ref="A29:O31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7"/>
  <sheetViews>
    <sheetView zoomScale="85" zoomScaleNormal="85" workbookViewId="0">
      <pane ySplit="1" topLeftCell="A8" activePane="bottomLeft" state="frozen"/>
      <selection/>
      <selection pane="bottomLeft" activeCell="A1" sqref="$A1:$XFD1"/>
    </sheetView>
  </sheetViews>
  <sheetFormatPr defaultColWidth="9" defaultRowHeight="13.5"/>
  <cols>
    <col min="1" max="2" width="9" style="2"/>
    <col min="3" max="3" width="11.125" style="2" customWidth="1"/>
    <col min="4" max="4" width="15.575" style="2" customWidth="1"/>
    <col min="5" max="5" width="9" style="2"/>
    <col min="6" max="6" width="18.3833333333333" style="2" customWidth="1"/>
    <col min="7" max="7" width="16.025" style="2" customWidth="1"/>
    <col min="8" max="8" width="9" style="2"/>
    <col min="9" max="9" width="9.55" style="2" customWidth="1"/>
    <col min="10" max="10" width="9.875" style="2"/>
    <col min="11" max="11" width="14.1083333333333" style="2" customWidth="1"/>
    <col min="12" max="12" width="15" style="2" customWidth="1"/>
    <col min="13" max="13" width="13.5333333333333" style="2" customWidth="1"/>
    <col min="14" max="14" width="30.7333333333333" style="2" customWidth="1"/>
    <col min="15" max="16384" width="9" style="2"/>
  </cols>
  <sheetData>
    <row r="1" s="27" customFormat="1" ht="35" customHeight="1" spans="1:16380">
      <c r="A1" s="29" t="s">
        <v>162</v>
      </c>
      <c r="B1" s="30" t="s">
        <v>337</v>
      </c>
      <c r="C1" s="29" t="s">
        <v>338</v>
      </c>
      <c r="D1" s="29" t="s">
        <v>339</v>
      </c>
      <c r="E1" s="29" t="s">
        <v>340</v>
      </c>
      <c r="F1" s="31" t="s">
        <v>341</v>
      </c>
      <c r="G1" s="29" t="s">
        <v>342</v>
      </c>
      <c r="H1" s="32" t="s">
        <v>343</v>
      </c>
      <c r="I1" s="29" t="s">
        <v>344</v>
      </c>
      <c r="J1" s="29" t="s">
        <v>345</v>
      </c>
      <c r="K1" s="29" t="s">
        <v>346</v>
      </c>
      <c r="L1" s="29" t="s">
        <v>347</v>
      </c>
      <c r="M1" s="29" t="s">
        <v>348</v>
      </c>
      <c r="N1" s="31" t="s">
        <v>31</v>
      </c>
      <c r="XEV1" s="57"/>
      <c r="XEW1" s="57"/>
      <c r="XEX1" s="57"/>
      <c r="XEY1" s="57"/>
      <c r="XEZ1" s="57"/>
    </row>
    <row r="2" s="28" customFormat="1" ht="63" customHeight="1" spans="1:14">
      <c r="A2" s="33">
        <v>1</v>
      </c>
      <c r="B2" s="34" t="s">
        <v>61</v>
      </c>
      <c r="C2" s="35" t="s">
        <v>349</v>
      </c>
      <c r="D2" s="36" t="s">
        <v>350</v>
      </c>
      <c r="E2" s="37" t="s">
        <v>351</v>
      </c>
      <c r="F2" s="38" t="s">
        <v>352</v>
      </c>
      <c r="G2" s="39">
        <v>6114859</v>
      </c>
      <c r="H2" s="40" t="s">
        <v>353</v>
      </c>
      <c r="I2" s="37">
        <v>106.4</v>
      </c>
      <c r="J2" s="37">
        <v>1098.9</v>
      </c>
      <c r="K2" s="52">
        <v>35000</v>
      </c>
      <c r="L2" s="38" t="s">
        <v>354</v>
      </c>
      <c r="M2" s="38" t="s">
        <v>354</v>
      </c>
      <c r="N2" s="36" t="s">
        <v>355</v>
      </c>
    </row>
    <row r="3" s="28" customFormat="1" ht="30" customHeight="1" spans="1:14">
      <c r="A3" s="33">
        <v>2</v>
      </c>
      <c r="B3" s="34" t="s">
        <v>61</v>
      </c>
      <c r="C3" s="35" t="s">
        <v>356</v>
      </c>
      <c r="D3" s="35" t="s">
        <v>357</v>
      </c>
      <c r="E3" s="35" t="s">
        <v>351</v>
      </c>
      <c r="F3" s="41" t="s">
        <v>358</v>
      </c>
      <c r="G3" s="35" t="s">
        <v>359</v>
      </c>
      <c r="H3" s="42" t="s">
        <v>360</v>
      </c>
      <c r="I3" s="35">
        <v>217.7</v>
      </c>
      <c r="J3" s="35">
        <v>842.3</v>
      </c>
      <c r="K3" s="52">
        <v>25000</v>
      </c>
      <c r="L3" s="35" t="s">
        <v>52</v>
      </c>
      <c r="M3" s="35" t="s">
        <v>52</v>
      </c>
      <c r="N3" s="41" t="s">
        <v>361</v>
      </c>
    </row>
    <row r="4" s="28" customFormat="1" ht="30" customHeight="1" spans="1:14">
      <c r="A4" s="33">
        <v>3</v>
      </c>
      <c r="B4" s="34" t="s">
        <v>61</v>
      </c>
      <c r="C4" s="35" t="s">
        <v>362</v>
      </c>
      <c r="D4" s="35" t="s">
        <v>357</v>
      </c>
      <c r="E4" s="35" t="s">
        <v>351</v>
      </c>
      <c r="F4" s="41" t="s">
        <v>363</v>
      </c>
      <c r="G4" s="35">
        <v>7671786</v>
      </c>
      <c r="H4" s="42" t="s">
        <v>364</v>
      </c>
      <c r="I4" s="35">
        <v>124.6</v>
      </c>
      <c r="J4" s="35">
        <v>424.8</v>
      </c>
      <c r="K4" s="52">
        <v>18000</v>
      </c>
      <c r="L4" s="52">
        <v>20000</v>
      </c>
      <c r="M4" s="52">
        <v>35000</v>
      </c>
      <c r="N4" s="41" t="s">
        <v>361</v>
      </c>
    </row>
    <row r="5" s="28" customFormat="1" ht="25" customHeight="1" spans="1:14">
      <c r="A5" s="33">
        <v>4</v>
      </c>
      <c r="B5" s="43" t="s">
        <v>61</v>
      </c>
      <c r="C5" s="35" t="s">
        <v>356</v>
      </c>
      <c r="D5" s="35" t="s">
        <v>365</v>
      </c>
      <c r="E5" s="36" t="s">
        <v>351</v>
      </c>
      <c r="F5" s="44" t="s">
        <v>366</v>
      </c>
      <c r="G5" s="45">
        <v>30239595</v>
      </c>
      <c r="H5" s="46" t="s">
        <v>367</v>
      </c>
      <c r="I5" s="53">
        <v>20.2</v>
      </c>
      <c r="J5" s="36">
        <v>26.4</v>
      </c>
      <c r="K5" s="54">
        <v>12800</v>
      </c>
      <c r="L5" s="35" t="s">
        <v>52</v>
      </c>
      <c r="M5" s="35" t="s">
        <v>52</v>
      </c>
      <c r="N5" s="38" t="s">
        <v>368</v>
      </c>
    </row>
    <row r="6" s="28" customFormat="1" ht="25" customHeight="1" spans="1:14">
      <c r="A6" s="33">
        <v>5</v>
      </c>
      <c r="B6" s="43" t="s">
        <v>61</v>
      </c>
      <c r="C6" s="35" t="s">
        <v>369</v>
      </c>
      <c r="D6" s="35" t="s">
        <v>370</v>
      </c>
      <c r="E6" s="36" t="s">
        <v>351</v>
      </c>
      <c r="F6" s="44" t="s">
        <v>371</v>
      </c>
      <c r="G6" s="45">
        <v>4461000</v>
      </c>
      <c r="H6" s="46" t="s">
        <v>372</v>
      </c>
      <c r="I6" s="53">
        <v>256.9</v>
      </c>
      <c r="J6" s="36">
        <v>1307</v>
      </c>
      <c r="K6" s="54">
        <v>100000</v>
      </c>
      <c r="L6" s="35" t="s">
        <v>52</v>
      </c>
      <c r="M6" s="35" t="s">
        <v>52</v>
      </c>
      <c r="N6" s="38" t="s">
        <v>361</v>
      </c>
    </row>
    <row r="7" s="28" customFormat="1" ht="25" customHeight="1" spans="1:14">
      <c r="A7" s="33">
        <v>6</v>
      </c>
      <c r="B7" s="43" t="s">
        <v>61</v>
      </c>
      <c r="C7" s="35" t="s">
        <v>356</v>
      </c>
      <c r="D7" s="35" t="s">
        <v>373</v>
      </c>
      <c r="E7" s="36" t="s">
        <v>351</v>
      </c>
      <c r="F7" s="44" t="s">
        <v>374</v>
      </c>
      <c r="G7" s="45">
        <v>7345019</v>
      </c>
      <c r="H7" s="46" t="s">
        <v>375</v>
      </c>
      <c r="I7" s="53">
        <v>71.4</v>
      </c>
      <c r="J7" s="36">
        <v>507.8</v>
      </c>
      <c r="K7" s="54" t="s">
        <v>52</v>
      </c>
      <c r="L7" s="52">
        <v>30000</v>
      </c>
      <c r="M7" s="52">
        <v>40000</v>
      </c>
      <c r="N7" s="38" t="s">
        <v>361</v>
      </c>
    </row>
    <row r="8" s="28" customFormat="1" ht="25" customHeight="1" spans="1:14">
      <c r="A8" s="33">
        <v>7</v>
      </c>
      <c r="B8" s="43" t="s">
        <v>61</v>
      </c>
      <c r="C8" s="35" t="s">
        <v>356</v>
      </c>
      <c r="D8" s="35" t="s">
        <v>373</v>
      </c>
      <c r="E8" s="36" t="s">
        <v>351</v>
      </c>
      <c r="F8" s="44" t="s">
        <v>376</v>
      </c>
      <c r="G8" s="45" t="s">
        <v>377</v>
      </c>
      <c r="H8" s="46" t="s">
        <v>378</v>
      </c>
      <c r="I8" s="53">
        <v>116.3</v>
      </c>
      <c r="J8" s="36">
        <v>673</v>
      </c>
      <c r="K8" s="54" t="s">
        <v>52</v>
      </c>
      <c r="L8" s="52">
        <v>30000</v>
      </c>
      <c r="M8" s="52">
        <v>40000</v>
      </c>
      <c r="N8" s="38" t="s">
        <v>361</v>
      </c>
    </row>
    <row r="9" s="28" customFormat="1" ht="25" customHeight="1" spans="1:14">
      <c r="A9" s="33">
        <v>8</v>
      </c>
      <c r="B9" s="43" t="s">
        <v>61</v>
      </c>
      <c r="C9" s="35" t="s">
        <v>356</v>
      </c>
      <c r="D9" s="35" t="s">
        <v>379</v>
      </c>
      <c r="E9" s="36" t="s">
        <v>351</v>
      </c>
      <c r="F9" s="44" t="s">
        <v>380</v>
      </c>
      <c r="G9" s="45">
        <v>76251976</v>
      </c>
      <c r="H9" s="46" t="s">
        <v>381</v>
      </c>
      <c r="I9" s="53">
        <v>100.5</v>
      </c>
      <c r="J9" s="36">
        <v>297.8</v>
      </c>
      <c r="K9" s="54" t="s">
        <v>52</v>
      </c>
      <c r="L9" s="52">
        <v>30000</v>
      </c>
      <c r="M9" s="52">
        <v>40000</v>
      </c>
      <c r="N9" s="38" t="s">
        <v>361</v>
      </c>
    </row>
    <row r="10" s="28" customFormat="1" ht="25" customHeight="1" spans="1:14">
      <c r="A10" s="33">
        <v>9</v>
      </c>
      <c r="B10" s="43" t="s">
        <v>61</v>
      </c>
      <c r="C10" s="35" t="s">
        <v>382</v>
      </c>
      <c r="D10" s="35" t="s">
        <v>383</v>
      </c>
      <c r="E10" s="36" t="s">
        <v>351</v>
      </c>
      <c r="F10" s="44" t="s">
        <v>384</v>
      </c>
      <c r="G10" s="45" t="s">
        <v>385</v>
      </c>
      <c r="H10" s="46" t="s">
        <v>386</v>
      </c>
      <c r="I10" s="53">
        <v>168.5</v>
      </c>
      <c r="J10" s="36">
        <v>709</v>
      </c>
      <c r="K10" s="54" t="s">
        <v>52</v>
      </c>
      <c r="L10" s="52">
        <v>25000</v>
      </c>
      <c r="M10" s="52">
        <v>30000</v>
      </c>
      <c r="N10" s="38" t="s">
        <v>387</v>
      </c>
    </row>
    <row r="11" s="28" customFormat="1" ht="25" customHeight="1" spans="1:14">
      <c r="A11" s="33">
        <v>10</v>
      </c>
      <c r="B11" s="43" t="s">
        <v>61</v>
      </c>
      <c r="C11" s="35" t="s">
        <v>388</v>
      </c>
      <c r="D11" s="35" t="s">
        <v>389</v>
      </c>
      <c r="E11" s="36" t="s">
        <v>351</v>
      </c>
      <c r="F11" s="44" t="s">
        <v>390</v>
      </c>
      <c r="G11" s="45">
        <v>30265595</v>
      </c>
      <c r="H11" s="46" t="s">
        <v>391</v>
      </c>
      <c r="I11" s="53">
        <v>290.9</v>
      </c>
      <c r="J11" s="36">
        <v>3191.5</v>
      </c>
      <c r="K11" s="54" t="s">
        <v>52</v>
      </c>
      <c r="L11" s="52">
        <v>40000</v>
      </c>
      <c r="M11" s="52">
        <v>60000</v>
      </c>
      <c r="N11" s="38" t="s">
        <v>387</v>
      </c>
    </row>
    <row r="12" s="28" customFormat="1" ht="25" customHeight="1" spans="1:14">
      <c r="A12" s="33">
        <v>11</v>
      </c>
      <c r="B12" s="43" t="s">
        <v>61</v>
      </c>
      <c r="C12" s="35" t="s">
        <v>388</v>
      </c>
      <c r="D12" s="35" t="s">
        <v>392</v>
      </c>
      <c r="E12" s="36" t="s">
        <v>351</v>
      </c>
      <c r="F12" s="44" t="s">
        <v>393</v>
      </c>
      <c r="G12" s="45" t="s">
        <v>394</v>
      </c>
      <c r="H12" s="46" t="s">
        <v>395</v>
      </c>
      <c r="I12" s="53">
        <v>239.9</v>
      </c>
      <c r="J12" s="36">
        <v>975.7</v>
      </c>
      <c r="K12" s="54" t="s">
        <v>52</v>
      </c>
      <c r="L12" s="52">
        <v>40000</v>
      </c>
      <c r="M12" s="52">
        <v>60000</v>
      </c>
      <c r="N12" s="38" t="s">
        <v>361</v>
      </c>
    </row>
    <row r="13" s="28" customFormat="1" ht="25" customHeight="1" spans="1:14">
      <c r="A13" s="33">
        <v>12</v>
      </c>
      <c r="B13" s="43" t="s">
        <v>61</v>
      </c>
      <c r="C13" s="35" t="s">
        <v>396</v>
      </c>
      <c r="D13" s="35" t="s">
        <v>392</v>
      </c>
      <c r="E13" s="36" t="s">
        <v>351</v>
      </c>
      <c r="F13" s="44" t="s">
        <v>397</v>
      </c>
      <c r="G13" s="45">
        <v>9240977</v>
      </c>
      <c r="H13" s="46" t="s">
        <v>398</v>
      </c>
      <c r="I13" s="53">
        <v>652.3</v>
      </c>
      <c r="J13" s="36">
        <v>7500</v>
      </c>
      <c r="K13" s="54" t="s">
        <v>52</v>
      </c>
      <c r="L13" s="52">
        <v>150000</v>
      </c>
      <c r="M13" s="52">
        <v>220000</v>
      </c>
      <c r="N13" s="38" t="s">
        <v>361</v>
      </c>
    </row>
    <row r="14" s="28" customFormat="1" ht="25" customHeight="1" spans="1:14">
      <c r="A14" s="33">
        <v>13</v>
      </c>
      <c r="B14" s="43" t="s">
        <v>61</v>
      </c>
      <c r="C14" s="35" t="s">
        <v>399</v>
      </c>
      <c r="D14" s="35" t="s">
        <v>389</v>
      </c>
      <c r="E14" s="36" t="s">
        <v>351</v>
      </c>
      <c r="F14" s="44" t="s">
        <v>400</v>
      </c>
      <c r="G14" s="45">
        <v>3897894</v>
      </c>
      <c r="H14" s="46" t="s">
        <v>401</v>
      </c>
      <c r="I14" s="53">
        <v>738.9</v>
      </c>
      <c r="J14" s="36">
        <v>2229.4</v>
      </c>
      <c r="K14" s="54">
        <v>60000</v>
      </c>
      <c r="L14" s="35" t="s">
        <v>52</v>
      </c>
      <c r="M14" s="35" t="s">
        <v>52</v>
      </c>
      <c r="N14" s="55" t="s">
        <v>402</v>
      </c>
    </row>
    <row r="15" s="28" customFormat="1" ht="25" customHeight="1" spans="1:14">
      <c r="A15" s="33">
        <v>14</v>
      </c>
      <c r="B15" s="43" t="s">
        <v>61</v>
      </c>
      <c r="C15" s="35" t="s">
        <v>382</v>
      </c>
      <c r="D15" s="35" t="s">
        <v>392</v>
      </c>
      <c r="E15" s="36" t="s">
        <v>351</v>
      </c>
      <c r="F15" s="44" t="s">
        <v>403</v>
      </c>
      <c r="G15" s="45">
        <v>185940439</v>
      </c>
      <c r="H15" s="46" t="s">
        <v>404</v>
      </c>
      <c r="I15" s="53">
        <v>226.2</v>
      </c>
      <c r="J15" s="36">
        <v>601.4</v>
      </c>
      <c r="K15" s="54">
        <v>30000</v>
      </c>
      <c r="L15" s="52">
        <v>35000</v>
      </c>
      <c r="M15" s="52">
        <v>50000</v>
      </c>
      <c r="N15" s="36" t="s">
        <v>361</v>
      </c>
    </row>
    <row r="16" s="28" customFormat="1" ht="25" customHeight="1" spans="1:14">
      <c r="A16" s="33">
        <v>15</v>
      </c>
      <c r="B16" s="34" t="s">
        <v>61</v>
      </c>
      <c r="C16" s="38" t="s">
        <v>405</v>
      </c>
      <c r="D16" s="38" t="s">
        <v>406</v>
      </c>
      <c r="E16" s="38" t="s">
        <v>351</v>
      </c>
      <c r="F16" s="38" t="s">
        <v>407</v>
      </c>
      <c r="G16" s="47">
        <v>1217846369</v>
      </c>
      <c r="H16" s="48" t="s">
        <v>408</v>
      </c>
      <c r="I16" s="38">
        <v>194.2</v>
      </c>
      <c r="J16" s="38">
        <v>1220</v>
      </c>
      <c r="K16" s="54">
        <v>25000</v>
      </c>
      <c r="L16" s="52">
        <v>30000</v>
      </c>
      <c r="M16" s="52">
        <v>38000</v>
      </c>
      <c r="N16" s="37" t="s">
        <v>387</v>
      </c>
    </row>
    <row r="17" s="28" customFormat="1" ht="25" customHeight="1" spans="1:14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6"/>
    </row>
    <row r="18" s="28" customFormat="1" ht="25" customHeight="1" spans="1:14">
      <c r="A18" s="49" t="s">
        <v>409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6"/>
    </row>
    <row r="19" s="28" customFormat="1" ht="25" customHeight="1" spans="1:14">
      <c r="A19" s="33">
        <v>1</v>
      </c>
      <c r="B19" s="34" t="s">
        <v>61</v>
      </c>
      <c r="C19" s="38" t="s">
        <v>362</v>
      </c>
      <c r="D19" s="39" t="s">
        <v>410</v>
      </c>
      <c r="E19" s="38" t="s">
        <v>351</v>
      </c>
      <c r="F19" s="38" t="s">
        <v>411</v>
      </c>
      <c r="G19" s="47">
        <v>1219840927</v>
      </c>
      <c r="H19" s="48" t="s">
        <v>412</v>
      </c>
      <c r="I19" s="38">
        <v>123.6</v>
      </c>
      <c r="J19" s="38">
        <v>730.2</v>
      </c>
      <c r="K19" s="38" t="s">
        <v>52</v>
      </c>
      <c r="L19" s="52">
        <v>20000</v>
      </c>
      <c r="M19" s="52">
        <v>28000</v>
      </c>
      <c r="N19" s="37" t="s">
        <v>387</v>
      </c>
    </row>
    <row r="20" s="28" customFormat="1" ht="25" customHeight="1" spans="1:14">
      <c r="A20" s="33"/>
      <c r="B20" s="34" t="s">
        <v>61</v>
      </c>
      <c r="C20" s="38" t="s">
        <v>356</v>
      </c>
      <c r="D20" s="39" t="s">
        <v>413</v>
      </c>
      <c r="E20" s="38" t="s">
        <v>351</v>
      </c>
      <c r="F20" s="38" t="s">
        <v>414</v>
      </c>
      <c r="G20" s="47">
        <v>593808001</v>
      </c>
      <c r="H20" s="48" t="s">
        <v>415</v>
      </c>
      <c r="I20" s="38">
        <v>557.8</v>
      </c>
      <c r="J20" s="38">
        <v>3200.9</v>
      </c>
      <c r="K20" s="38" t="s">
        <v>52</v>
      </c>
      <c r="L20" s="52">
        <v>60000</v>
      </c>
      <c r="M20" s="52">
        <v>80000</v>
      </c>
      <c r="N20" s="37" t="s">
        <v>387</v>
      </c>
    </row>
    <row r="21" s="28" customFormat="1" ht="25" customHeight="1" spans="1:14">
      <c r="A21" s="33"/>
      <c r="B21" s="34" t="s">
        <v>61</v>
      </c>
      <c r="C21" s="38" t="s">
        <v>356</v>
      </c>
      <c r="D21" s="39" t="s">
        <v>416</v>
      </c>
      <c r="E21" s="38" t="s">
        <v>351</v>
      </c>
      <c r="F21" s="38" t="s">
        <v>417</v>
      </c>
      <c r="G21" s="47">
        <v>285875296</v>
      </c>
      <c r="H21" s="48" t="s">
        <v>418</v>
      </c>
      <c r="I21" s="38">
        <v>271.4</v>
      </c>
      <c r="J21" s="38">
        <v>1220.8</v>
      </c>
      <c r="K21" s="38" t="s">
        <v>52</v>
      </c>
      <c r="L21" s="52">
        <v>25000</v>
      </c>
      <c r="M21" s="52">
        <v>35000</v>
      </c>
      <c r="N21" s="37" t="s">
        <v>387</v>
      </c>
    </row>
    <row r="22" s="28" customFormat="1" ht="25" customHeight="1" spans="1:14">
      <c r="A22" s="33"/>
      <c r="B22" s="34" t="s">
        <v>61</v>
      </c>
      <c r="C22" s="38" t="s">
        <v>356</v>
      </c>
      <c r="D22" s="39" t="s">
        <v>419</v>
      </c>
      <c r="E22" s="38" t="s">
        <v>351</v>
      </c>
      <c r="F22" s="38" t="s">
        <v>420</v>
      </c>
      <c r="G22" s="47">
        <v>58672372</v>
      </c>
      <c r="H22" s="48" t="s">
        <v>421</v>
      </c>
      <c r="I22" s="38">
        <v>65.9</v>
      </c>
      <c r="J22" s="38">
        <v>448.2</v>
      </c>
      <c r="K22" s="52">
        <v>25000</v>
      </c>
      <c r="L22" s="52" t="s">
        <v>52</v>
      </c>
      <c r="M22" s="52" t="s">
        <v>52</v>
      </c>
      <c r="N22" s="37" t="s">
        <v>422</v>
      </c>
    </row>
    <row r="23" s="28" customFormat="1" ht="25" customHeight="1" spans="1:14">
      <c r="A23" s="33">
        <v>2</v>
      </c>
      <c r="B23" s="43" t="s">
        <v>61</v>
      </c>
      <c r="C23" s="35" t="s">
        <v>356</v>
      </c>
      <c r="D23" s="35" t="s">
        <v>423</v>
      </c>
      <c r="E23" s="35" t="s">
        <v>351</v>
      </c>
      <c r="F23" s="35" t="s">
        <v>424</v>
      </c>
      <c r="G23" s="45">
        <v>907027701</v>
      </c>
      <c r="H23" s="51" t="s">
        <v>425</v>
      </c>
      <c r="I23" s="35">
        <v>168.6</v>
      </c>
      <c r="J23" s="35">
        <v>917.8</v>
      </c>
      <c r="K23" s="35" t="s">
        <v>52</v>
      </c>
      <c r="L23" s="52">
        <v>18000</v>
      </c>
      <c r="M23" s="52">
        <v>28000</v>
      </c>
      <c r="N23" s="38" t="s">
        <v>387</v>
      </c>
    </row>
    <row r="25" s="2" customFormat="1" spans="1:14">
      <c r="A25" s="23" t="s">
        <v>336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="2" customFormat="1" spans="1:14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="2" customFormat="1" spans="1:14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</sheetData>
  <mergeCells count="3">
    <mergeCell ref="A17:N17"/>
    <mergeCell ref="A18:N18"/>
    <mergeCell ref="A25:N27"/>
  </mergeCells>
  <conditionalFormatting sqref="F1:G1">
    <cfRule type="duplicateValues" dxfId="0" priority="8"/>
  </conditionalFormatting>
  <conditionalFormatting sqref="H1">
    <cfRule type="duplicateValues" dxfId="0" priority="7"/>
  </conditionalFormatting>
  <conditionalFormatting sqref="I1">
    <cfRule type="duplicateValues" dxfId="0" priority="6"/>
  </conditionalFormatting>
  <conditionalFormatting sqref="J1">
    <cfRule type="duplicateValues" dxfId="0" priority="5"/>
  </conditionalFormatting>
  <conditionalFormatting sqref="F5:G5">
    <cfRule type="duplicateValues" dxfId="0" priority="2"/>
  </conditionalFormatting>
  <conditionalFormatting sqref="F6:G6">
    <cfRule type="duplicateValues" dxfId="0" priority="1"/>
  </conditionalFormatting>
  <conditionalFormatting sqref="D16">
    <cfRule type="duplicateValues" dxfId="0" priority="3"/>
  </conditionalFormatting>
  <conditionalFormatting sqref="F2:G4 F7:G16 F19:G23">
    <cfRule type="duplicateValues" dxfId="0" priority="4"/>
  </conditionalFormatting>
  <hyperlinks>
    <hyperlink ref="H4" r:id="rId1" display="http://v.douyin.com/eBqStg/" tooltip="http://v.douyin.com/eBqStg/"/>
    <hyperlink ref="H2" r:id="rId2" display="http://v.douyin.com/ex3pmx/"/>
    <hyperlink ref="H23" r:id="rId3" display="http://v.douyin.com/dPRGey/"/>
    <hyperlink ref="H5" r:id="rId4" display="https://www.amemv.com/share/user/62645477352?share_type=link"/>
    <hyperlink ref="H6" r:id="rId5" display="http://v.douyin.com/YjTawh/"/>
    <hyperlink ref="H7" r:id="rId6" display="http://v.douyin.com/YMXgQy/"/>
    <hyperlink ref="H8" r:id="rId7" display="http://v.douyin.com/YM4bWH/"/>
  </hyperlink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workbookViewId="0">
      <pane ySplit="1" topLeftCell="A29" activePane="bottomLeft" state="frozen"/>
      <selection/>
      <selection pane="bottomLeft" activeCell="A1" sqref="$A1:$XFD1"/>
    </sheetView>
  </sheetViews>
  <sheetFormatPr defaultColWidth="9" defaultRowHeight="13.5"/>
  <cols>
    <col min="1" max="2" width="9" style="2"/>
    <col min="3" max="3" width="37.125" style="2" customWidth="1"/>
    <col min="4" max="4" width="17" style="2" customWidth="1"/>
    <col min="5" max="5" width="10.375" style="2" customWidth="1"/>
    <col min="6" max="6" width="10.75" style="2" customWidth="1"/>
    <col min="7" max="7" width="16.25" style="2" customWidth="1"/>
    <col min="8" max="8" width="18.25" style="2" customWidth="1"/>
    <col min="9" max="9" width="18.5" style="2" customWidth="1"/>
    <col min="10" max="10" width="59.75" style="2" customWidth="1"/>
    <col min="11" max="16384" width="9" style="2"/>
  </cols>
  <sheetData>
    <row r="1" s="12" customFormat="1" ht="25" customHeight="1" spans="1:10">
      <c r="A1" s="13" t="s">
        <v>162</v>
      </c>
      <c r="B1" s="13" t="s">
        <v>426</v>
      </c>
      <c r="C1" s="13" t="s">
        <v>427</v>
      </c>
      <c r="D1" s="13" t="s">
        <v>341</v>
      </c>
      <c r="E1" s="13" t="s">
        <v>343</v>
      </c>
      <c r="F1" s="13" t="s">
        <v>428</v>
      </c>
      <c r="G1" s="14" t="s">
        <v>429</v>
      </c>
      <c r="H1" s="14" t="s">
        <v>430</v>
      </c>
      <c r="I1" s="14" t="s">
        <v>431</v>
      </c>
      <c r="J1" s="14" t="s">
        <v>432</v>
      </c>
    </row>
    <row r="2" s="2" customFormat="1" ht="17.25" spans="1:10">
      <c r="A2" s="15">
        <v>1</v>
      </c>
      <c r="B2" s="15" t="s">
        <v>433</v>
      </c>
      <c r="C2" s="15" t="s">
        <v>433</v>
      </c>
      <c r="D2" s="15" t="s">
        <v>434</v>
      </c>
      <c r="E2" s="16" t="s">
        <v>435</v>
      </c>
      <c r="F2" s="17">
        <v>140</v>
      </c>
      <c r="G2" s="18">
        <v>8000</v>
      </c>
      <c r="H2" s="19">
        <v>2500</v>
      </c>
      <c r="I2" s="19">
        <v>400</v>
      </c>
      <c r="J2" s="24" t="s">
        <v>436</v>
      </c>
    </row>
    <row r="3" s="2" customFormat="1" ht="17.25" spans="1:10">
      <c r="A3" s="15">
        <v>2</v>
      </c>
      <c r="B3" s="15" t="s">
        <v>433</v>
      </c>
      <c r="C3" s="15" t="s">
        <v>437</v>
      </c>
      <c r="D3" s="15" t="s">
        <v>438</v>
      </c>
      <c r="E3" s="16" t="s">
        <v>439</v>
      </c>
      <c r="F3" s="17">
        <v>168</v>
      </c>
      <c r="G3" s="18">
        <v>42000</v>
      </c>
      <c r="H3" s="19">
        <v>2000</v>
      </c>
      <c r="I3" s="19">
        <v>600</v>
      </c>
      <c r="J3" s="24" t="s">
        <v>436</v>
      </c>
    </row>
    <row r="4" s="2" customFormat="1" ht="17.25" spans="1:10">
      <c r="A4" s="15">
        <v>3</v>
      </c>
      <c r="B4" s="15" t="s">
        <v>433</v>
      </c>
      <c r="C4" s="15" t="s">
        <v>440</v>
      </c>
      <c r="D4" s="15" t="s">
        <v>441</v>
      </c>
      <c r="E4" s="16" t="s">
        <v>442</v>
      </c>
      <c r="F4" s="17">
        <v>164</v>
      </c>
      <c r="G4" s="18">
        <v>12000</v>
      </c>
      <c r="H4" s="19">
        <v>2000</v>
      </c>
      <c r="I4" s="19">
        <v>600</v>
      </c>
      <c r="J4" s="24" t="s">
        <v>443</v>
      </c>
    </row>
    <row r="5" s="2" customFormat="1" ht="17.25" spans="1:10">
      <c r="A5" s="15">
        <v>4</v>
      </c>
      <c r="B5" s="15" t="s">
        <v>433</v>
      </c>
      <c r="C5" s="15" t="s">
        <v>444</v>
      </c>
      <c r="D5" s="15" t="s">
        <v>445</v>
      </c>
      <c r="E5" s="16" t="s">
        <v>446</v>
      </c>
      <c r="F5" s="17">
        <v>115</v>
      </c>
      <c r="G5" s="18">
        <v>14000</v>
      </c>
      <c r="H5" s="19">
        <v>1500</v>
      </c>
      <c r="I5" s="19">
        <v>1000</v>
      </c>
      <c r="J5" s="24"/>
    </row>
    <row r="6" s="2" customFormat="1" ht="17.25" spans="1:10">
      <c r="A6" s="15">
        <v>5</v>
      </c>
      <c r="B6" s="15" t="s">
        <v>433</v>
      </c>
      <c r="C6" s="15" t="s">
        <v>437</v>
      </c>
      <c r="D6" s="15" t="s">
        <v>447</v>
      </c>
      <c r="E6" s="16" t="s">
        <v>448</v>
      </c>
      <c r="F6" s="17">
        <v>226</v>
      </c>
      <c r="G6" s="18">
        <v>22000</v>
      </c>
      <c r="H6" s="19">
        <v>25000</v>
      </c>
      <c r="I6" s="19">
        <v>2000</v>
      </c>
      <c r="J6" s="24" t="s">
        <v>449</v>
      </c>
    </row>
    <row r="7" s="2" customFormat="1" ht="17.25" spans="1:10">
      <c r="A7" s="15">
        <v>6</v>
      </c>
      <c r="B7" s="15" t="s">
        <v>433</v>
      </c>
      <c r="C7" s="15" t="s">
        <v>437</v>
      </c>
      <c r="D7" s="15" t="s">
        <v>450</v>
      </c>
      <c r="E7" s="16" t="s">
        <v>451</v>
      </c>
      <c r="F7" s="17">
        <v>122</v>
      </c>
      <c r="G7" s="18">
        <v>28000</v>
      </c>
      <c r="H7" s="19">
        <v>3000</v>
      </c>
      <c r="I7" s="19">
        <v>4000</v>
      </c>
      <c r="J7" s="25" t="s">
        <v>452</v>
      </c>
    </row>
    <row r="8" s="2" customFormat="1" ht="17.25" spans="1:10">
      <c r="A8" s="15">
        <v>7</v>
      </c>
      <c r="B8" s="15" t="s">
        <v>433</v>
      </c>
      <c r="C8" s="15" t="s">
        <v>437</v>
      </c>
      <c r="D8" s="15" t="s">
        <v>453</v>
      </c>
      <c r="E8" s="16" t="s">
        <v>454</v>
      </c>
      <c r="F8" s="17">
        <v>103</v>
      </c>
      <c r="G8" s="18">
        <v>9000</v>
      </c>
      <c r="H8" s="19">
        <v>1000</v>
      </c>
      <c r="I8" s="19">
        <v>1500</v>
      </c>
      <c r="J8" s="25" t="s">
        <v>455</v>
      </c>
    </row>
    <row r="9" s="2" customFormat="1" ht="17.25" spans="1:10">
      <c r="A9" s="15">
        <v>8</v>
      </c>
      <c r="B9" s="15" t="s">
        <v>433</v>
      </c>
      <c r="C9" s="15" t="s">
        <v>437</v>
      </c>
      <c r="D9" s="15" t="s">
        <v>456</v>
      </c>
      <c r="E9" s="16" t="s">
        <v>457</v>
      </c>
      <c r="F9" s="17">
        <v>240</v>
      </c>
      <c r="G9" s="18">
        <v>18000</v>
      </c>
      <c r="H9" s="19">
        <v>15000</v>
      </c>
      <c r="I9" s="19">
        <v>2000</v>
      </c>
      <c r="J9" s="25" t="s">
        <v>458</v>
      </c>
    </row>
    <row r="10" s="2" customFormat="1" ht="17.25" spans="1:10">
      <c r="A10" s="15">
        <v>9</v>
      </c>
      <c r="B10" s="15" t="s">
        <v>433</v>
      </c>
      <c r="C10" s="15" t="s">
        <v>459</v>
      </c>
      <c r="D10" s="15" t="s">
        <v>460</v>
      </c>
      <c r="E10" s="16" t="s">
        <v>461</v>
      </c>
      <c r="F10" s="17">
        <v>136</v>
      </c>
      <c r="G10" s="18">
        <v>15000</v>
      </c>
      <c r="H10" s="19">
        <v>1000</v>
      </c>
      <c r="I10" s="19">
        <v>5000</v>
      </c>
      <c r="J10" s="25" t="s">
        <v>462</v>
      </c>
    </row>
    <row r="11" s="2" customFormat="1" ht="17.25" spans="1:10">
      <c r="A11" s="15">
        <v>10</v>
      </c>
      <c r="B11" s="15" t="s">
        <v>433</v>
      </c>
      <c r="C11" s="15" t="s">
        <v>389</v>
      </c>
      <c r="D11" s="15" t="s">
        <v>463</v>
      </c>
      <c r="E11" s="16" t="s">
        <v>464</v>
      </c>
      <c r="F11" s="17">
        <v>214</v>
      </c>
      <c r="G11" s="18">
        <v>6000</v>
      </c>
      <c r="H11" s="19">
        <v>2000</v>
      </c>
      <c r="I11" s="19">
        <v>3000</v>
      </c>
      <c r="J11" s="25" t="s">
        <v>465</v>
      </c>
    </row>
    <row r="12" s="2" customFormat="1" ht="17.25" spans="1:10">
      <c r="A12" s="15">
        <v>11</v>
      </c>
      <c r="B12" s="15" t="s">
        <v>433</v>
      </c>
      <c r="C12" s="15" t="s">
        <v>433</v>
      </c>
      <c r="D12" s="15" t="s">
        <v>466</v>
      </c>
      <c r="E12" s="16" t="s">
        <v>467</v>
      </c>
      <c r="F12" s="17">
        <v>89</v>
      </c>
      <c r="G12" s="18">
        <v>8000</v>
      </c>
      <c r="H12" s="19">
        <v>2500</v>
      </c>
      <c r="I12" s="19">
        <v>2500</v>
      </c>
      <c r="J12" s="25" t="s">
        <v>452</v>
      </c>
    </row>
    <row r="13" s="2" customFormat="1" ht="17.25" spans="1:10">
      <c r="A13" s="15">
        <v>12</v>
      </c>
      <c r="B13" s="15" t="s">
        <v>433</v>
      </c>
      <c r="C13" s="15" t="s">
        <v>433</v>
      </c>
      <c r="D13" s="15" t="s">
        <v>468</v>
      </c>
      <c r="E13" s="16" t="s">
        <v>469</v>
      </c>
      <c r="F13" s="17">
        <v>135</v>
      </c>
      <c r="G13" s="18">
        <v>12000</v>
      </c>
      <c r="H13" s="19">
        <v>3000</v>
      </c>
      <c r="I13" s="19">
        <v>2500</v>
      </c>
      <c r="J13" s="25" t="s">
        <v>470</v>
      </c>
    </row>
    <row r="14" s="2" customFormat="1" ht="17.25" spans="1:10">
      <c r="A14" s="15">
        <v>13</v>
      </c>
      <c r="B14" s="15" t="s">
        <v>433</v>
      </c>
      <c r="C14" s="15" t="s">
        <v>389</v>
      </c>
      <c r="D14" s="15" t="s">
        <v>471</v>
      </c>
      <c r="E14" s="16" t="s">
        <v>472</v>
      </c>
      <c r="F14" s="17">
        <v>110</v>
      </c>
      <c r="G14" s="18">
        <v>10000</v>
      </c>
      <c r="H14" s="19">
        <v>5000</v>
      </c>
      <c r="I14" s="19">
        <v>3000</v>
      </c>
      <c r="J14" s="25" t="s">
        <v>473</v>
      </c>
    </row>
    <row r="15" s="2" customFormat="1" ht="17.25" spans="1:10">
      <c r="A15" s="15">
        <v>14</v>
      </c>
      <c r="B15" s="15" t="s">
        <v>433</v>
      </c>
      <c r="C15" s="15" t="s">
        <v>474</v>
      </c>
      <c r="D15" s="15" t="s">
        <v>475</v>
      </c>
      <c r="E15" s="16" t="s">
        <v>476</v>
      </c>
      <c r="F15" s="17">
        <v>130</v>
      </c>
      <c r="G15" s="18">
        <v>12000</v>
      </c>
      <c r="H15" s="19">
        <v>3000</v>
      </c>
      <c r="I15" s="19">
        <v>1500</v>
      </c>
      <c r="J15" s="25" t="s">
        <v>452</v>
      </c>
    </row>
    <row r="16" s="2" customFormat="1" ht="17.25" spans="1:10">
      <c r="A16" s="15">
        <v>15</v>
      </c>
      <c r="B16" s="15" t="s">
        <v>433</v>
      </c>
      <c r="C16" s="15" t="s">
        <v>477</v>
      </c>
      <c r="D16" s="15" t="s">
        <v>478</v>
      </c>
      <c r="E16" s="16" t="s">
        <v>479</v>
      </c>
      <c r="F16" s="17">
        <v>215</v>
      </c>
      <c r="G16" s="18">
        <v>7000</v>
      </c>
      <c r="H16" s="19">
        <v>2500</v>
      </c>
      <c r="I16" s="19">
        <v>1000</v>
      </c>
      <c r="J16" s="25" t="s">
        <v>480</v>
      </c>
    </row>
    <row r="17" s="2" customFormat="1" ht="17.25" spans="1:10">
      <c r="A17" s="15">
        <v>16</v>
      </c>
      <c r="B17" s="15" t="s">
        <v>433</v>
      </c>
      <c r="C17" s="15" t="s">
        <v>481</v>
      </c>
      <c r="D17" s="15" t="s">
        <v>482</v>
      </c>
      <c r="E17" s="16" t="s">
        <v>483</v>
      </c>
      <c r="F17" s="17">
        <v>543</v>
      </c>
      <c r="G17" s="18">
        <v>8000</v>
      </c>
      <c r="H17" s="19">
        <v>2000</v>
      </c>
      <c r="I17" s="19">
        <v>1500</v>
      </c>
      <c r="J17" s="25" t="s">
        <v>484</v>
      </c>
    </row>
    <row r="18" s="2" customFormat="1" ht="17.25" spans="1:10">
      <c r="A18" s="15">
        <v>17</v>
      </c>
      <c r="B18" s="15" t="s">
        <v>433</v>
      </c>
      <c r="C18" s="15" t="s">
        <v>437</v>
      </c>
      <c r="D18" s="15" t="s">
        <v>485</v>
      </c>
      <c r="E18" s="16" t="s">
        <v>486</v>
      </c>
      <c r="F18" s="17">
        <v>253</v>
      </c>
      <c r="G18" s="18">
        <v>20000</v>
      </c>
      <c r="H18" s="19">
        <v>10000</v>
      </c>
      <c r="I18" s="19">
        <v>2000</v>
      </c>
      <c r="J18" s="25" t="s">
        <v>487</v>
      </c>
    </row>
    <row r="19" s="2" customFormat="1" ht="17.25" spans="1:10">
      <c r="A19" s="15">
        <v>18</v>
      </c>
      <c r="B19" s="15" t="s">
        <v>433</v>
      </c>
      <c r="C19" s="15" t="s">
        <v>488</v>
      </c>
      <c r="D19" s="15" t="s">
        <v>489</v>
      </c>
      <c r="E19" s="16" t="s">
        <v>490</v>
      </c>
      <c r="F19" s="17">
        <v>241</v>
      </c>
      <c r="G19" s="18">
        <v>20000</v>
      </c>
      <c r="H19" s="19">
        <v>100</v>
      </c>
      <c r="I19" s="19">
        <v>1000</v>
      </c>
      <c r="J19" s="25" t="s">
        <v>452</v>
      </c>
    </row>
    <row r="20" s="2" customFormat="1" ht="17.25" spans="1:10">
      <c r="A20" s="15">
        <v>19</v>
      </c>
      <c r="B20" s="15" t="s">
        <v>433</v>
      </c>
      <c r="C20" s="15" t="s">
        <v>491</v>
      </c>
      <c r="D20" s="15" t="s">
        <v>492</v>
      </c>
      <c r="E20" s="16" t="s">
        <v>493</v>
      </c>
      <c r="F20" s="17">
        <v>52</v>
      </c>
      <c r="G20" s="18">
        <v>15000</v>
      </c>
      <c r="H20" s="19">
        <v>150</v>
      </c>
      <c r="I20" s="19">
        <v>500</v>
      </c>
      <c r="J20" s="25" t="s">
        <v>455</v>
      </c>
    </row>
    <row r="21" s="2" customFormat="1" ht="17.25" spans="1:10">
      <c r="A21" s="15">
        <v>20</v>
      </c>
      <c r="B21" s="15" t="s">
        <v>433</v>
      </c>
      <c r="C21" s="15" t="s">
        <v>433</v>
      </c>
      <c r="D21" s="15" t="s">
        <v>494</v>
      </c>
      <c r="E21" s="16" t="s">
        <v>495</v>
      </c>
      <c r="F21" s="17">
        <v>325</v>
      </c>
      <c r="G21" s="18">
        <v>60000</v>
      </c>
      <c r="H21" s="19">
        <v>2000</v>
      </c>
      <c r="I21" s="19">
        <v>1000</v>
      </c>
      <c r="J21" s="25" t="s">
        <v>496</v>
      </c>
    </row>
    <row r="22" s="2" customFormat="1" ht="17.25" spans="1:10">
      <c r="A22" s="15">
        <v>21</v>
      </c>
      <c r="B22" s="15" t="s">
        <v>433</v>
      </c>
      <c r="C22" s="15" t="s">
        <v>437</v>
      </c>
      <c r="D22" s="15" t="s">
        <v>497</v>
      </c>
      <c r="E22" s="16" t="s">
        <v>498</v>
      </c>
      <c r="F22" s="17">
        <v>215</v>
      </c>
      <c r="G22" s="18">
        <v>60000</v>
      </c>
      <c r="H22" s="19">
        <v>1000</v>
      </c>
      <c r="I22" s="19">
        <v>800</v>
      </c>
      <c r="J22" s="26" t="s">
        <v>499</v>
      </c>
    </row>
    <row r="23" s="2" customFormat="1" ht="17.25" spans="1:10">
      <c r="A23" s="15">
        <v>22</v>
      </c>
      <c r="B23" s="15" t="s">
        <v>433</v>
      </c>
      <c r="C23" s="15" t="s">
        <v>389</v>
      </c>
      <c r="D23" s="15" t="s">
        <v>500</v>
      </c>
      <c r="E23" s="16" t="s">
        <v>501</v>
      </c>
      <c r="F23" s="17">
        <v>53</v>
      </c>
      <c r="G23" s="18">
        <v>40000</v>
      </c>
      <c r="H23" s="19">
        <v>500</v>
      </c>
      <c r="I23" s="19">
        <v>500</v>
      </c>
      <c r="J23" s="26" t="s">
        <v>452</v>
      </c>
    </row>
    <row r="24" s="2" customFormat="1" ht="17.25" spans="1:10">
      <c r="A24" s="15">
        <v>23</v>
      </c>
      <c r="B24" s="15" t="s">
        <v>433</v>
      </c>
      <c r="C24" s="15" t="s">
        <v>433</v>
      </c>
      <c r="D24" s="15" t="s">
        <v>502</v>
      </c>
      <c r="E24" s="16" t="s">
        <v>503</v>
      </c>
      <c r="F24" s="17">
        <v>96</v>
      </c>
      <c r="G24" s="18">
        <v>50000</v>
      </c>
      <c r="H24" s="19">
        <v>3000</v>
      </c>
      <c r="I24" s="19">
        <v>2500</v>
      </c>
      <c r="J24" s="25" t="s">
        <v>504</v>
      </c>
    </row>
    <row r="25" s="2" customFormat="1" ht="17.25" spans="1:10">
      <c r="A25" s="15">
        <v>24</v>
      </c>
      <c r="B25" s="15" t="s">
        <v>433</v>
      </c>
      <c r="C25" s="15" t="s">
        <v>389</v>
      </c>
      <c r="D25" s="15" t="s">
        <v>505</v>
      </c>
      <c r="E25" s="16" t="s">
        <v>506</v>
      </c>
      <c r="F25" s="17">
        <v>108</v>
      </c>
      <c r="G25" s="18">
        <v>8000</v>
      </c>
      <c r="H25" s="19">
        <v>1000</v>
      </c>
      <c r="I25" s="19">
        <v>800</v>
      </c>
      <c r="J25" s="25" t="s">
        <v>507</v>
      </c>
    </row>
    <row r="26" s="2" customFormat="1" ht="17.25" spans="1:10">
      <c r="A26" s="15">
        <v>25</v>
      </c>
      <c r="B26" s="15" t="s">
        <v>433</v>
      </c>
      <c r="C26" s="15" t="s">
        <v>508</v>
      </c>
      <c r="D26" s="15" t="s">
        <v>366</v>
      </c>
      <c r="E26" s="16" t="s">
        <v>509</v>
      </c>
      <c r="F26" s="17">
        <v>139</v>
      </c>
      <c r="G26" s="18">
        <v>35000</v>
      </c>
      <c r="H26" s="19">
        <v>2000</v>
      </c>
      <c r="I26" s="19">
        <v>1000</v>
      </c>
      <c r="J26" s="25" t="s">
        <v>507</v>
      </c>
    </row>
    <row r="27" s="2" customFormat="1" ht="17.25" spans="1:10">
      <c r="A27" s="15">
        <v>26</v>
      </c>
      <c r="B27" s="15" t="s">
        <v>433</v>
      </c>
      <c r="C27" s="15" t="s">
        <v>433</v>
      </c>
      <c r="D27" s="15" t="s">
        <v>510</v>
      </c>
      <c r="E27" s="16" t="s">
        <v>511</v>
      </c>
      <c r="F27" s="17">
        <v>126</v>
      </c>
      <c r="G27" s="18">
        <v>6000</v>
      </c>
      <c r="H27" s="19">
        <v>10000</v>
      </c>
      <c r="I27" s="19">
        <v>3000</v>
      </c>
      <c r="J27" s="25" t="s">
        <v>512</v>
      </c>
    </row>
    <row r="28" s="2" customFormat="1" ht="17.25" spans="1:10">
      <c r="A28" s="15">
        <v>27</v>
      </c>
      <c r="B28" s="15" t="s">
        <v>433</v>
      </c>
      <c r="C28" s="15" t="s">
        <v>433</v>
      </c>
      <c r="D28" s="15" t="s">
        <v>513</v>
      </c>
      <c r="E28" s="16" t="s">
        <v>514</v>
      </c>
      <c r="F28" s="17">
        <v>56</v>
      </c>
      <c r="G28" s="18">
        <v>4000</v>
      </c>
      <c r="H28" s="19">
        <v>1000</v>
      </c>
      <c r="I28" s="19">
        <v>500</v>
      </c>
      <c r="J28" s="25" t="s">
        <v>515</v>
      </c>
    </row>
    <row r="29" s="2" customFormat="1" ht="17.25" spans="1:10">
      <c r="A29" s="15">
        <v>28</v>
      </c>
      <c r="B29" s="15" t="s">
        <v>433</v>
      </c>
      <c r="C29" s="15" t="s">
        <v>516</v>
      </c>
      <c r="D29" s="15" t="s">
        <v>517</v>
      </c>
      <c r="E29" s="16" t="s">
        <v>518</v>
      </c>
      <c r="F29" s="17">
        <v>197</v>
      </c>
      <c r="G29" s="18">
        <v>10000</v>
      </c>
      <c r="H29" s="19">
        <v>2000</v>
      </c>
      <c r="I29" s="19">
        <v>2500</v>
      </c>
      <c r="J29" s="25" t="s">
        <v>507</v>
      </c>
    </row>
    <row r="30" s="2" customFormat="1" ht="17.25" spans="1:10">
      <c r="A30" s="15">
        <v>29</v>
      </c>
      <c r="B30" s="15" t="s">
        <v>433</v>
      </c>
      <c r="C30" s="15" t="s">
        <v>433</v>
      </c>
      <c r="D30" s="15" t="s">
        <v>519</v>
      </c>
      <c r="E30" s="16" t="s">
        <v>520</v>
      </c>
      <c r="F30" s="17">
        <v>350</v>
      </c>
      <c r="G30" s="18">
        <v>6000</v>
      </c>
      <c r="H30" s="19">
        <v>500</v>
      </c>
      <c r="I30" s="19">
        <v>300</v>
      </c>
      <c r="J30" s="25" t="s">
        <v>484</v>
      </c>
    </row>
    <row r="31" s="2" customFormat="1" ht="17.25" spans="1:10">
      <c r="A31" s="15">
        <v>30</v>
      </c>
      <c r="B31" s="15" t="s">
        <v>433</v>
      </c>
      <c r="C31" s="15" t="s">
        <v>389</v>
      </c>
      <c r="D31" s="15" t="s">
        <v>521</v>
      </c>
      <c r="E31" s="16" t="s">
        <v>522</v>
      </c>
      <c r="F31" s="17">
        <v>234</v>
      </c>
      <c r="G31" s="18">
        <v>6000</v>
      </c>
      <c r="H31" s="19">
        <v>500</v>
      </c>
      <c r="I31" s="19">
        <v>300</v>
      </c>
      <c r="J31" s="25" t="s">
        <v>507</v>
      </c>
    </row>
    <row r="32" s="2" customFormat="1" ht="17.25" spans="1:10">
      <c r="A32" s="15">
        <v>31</v>
      </c>
      <c r="B32" s="15" t="s">
        <v>433</v>
      </c>
      <c r="C32" s="15" t="s">
        <v>523</v>
      </c>
      <c r="D32" s="15" t="s">
        <v>524</v>
      </c>
      <c r="E32" s="16" t="s">
        <v>525</v>
      </c>
      <c r="F32" s="17">
        <v>135</v>
      </c>
      <c r="G32" s="18">
        <v>30000</v>
      </c>
      <c r="H32" s="19">
        <v>2000</v>
      </c>
      <c r="I32" s="19">
        <v>2500</v>
      </c>
      <c r="J32" s="25" t="s">
        <v>465</v>
      </c>
    </row>
    <row r="33" s="2" customFormat="1" ht="17.25" spans="1:10">
      <c r="A33" s="15">
        <v>32</v>
      </c>
      <c r="B33" s="15" t="s">
        <v>433</v>
      </c>
      <c r="C33" s="15" t="s">
        <v>437</v>
      </c>
      <c r="D33" s="15" t="s">
        <v>526</v>
      </c>
      <c r="E33" s="16" t="s">
        <v>527</v>
      </c>
      <c r="F33" s="17">
        <v>75</v>
      </c>
      <c r="G33" s="18">
        <v>6000</v>
      </c>
      <c r="H33" s="19">
        <v>1000</v>
      </c>
      <c r="I33" s="19">
        <v>1000</v>
      </c>
      <c r="J33" s="25" t="s">
        <v>465</v>
      </c>
    </row>
    <row r="34" s="2" customFormat="1" ht="17.25" spans="1:10">
      <c r="A34" s="15">
        <v>33</v>
      </c>
      <c r="B34" s="15" t="s">
        <v>433</v>
      </c>
      <c r="C34" s="15" t="s">
        <v>528</v>
      </c>
      <c r="D34" s="15" t="s">
        <v>529</v>
      </c>
      <c r="E34" s="16" t="s">
        <v>530</v>
      </c>
      <c r="F34" s="17">
        <v>112</v>
      </c>
      <c r="G34" s="18">
        <v>8000</v>
      </c>
      <c r="H34" s="19">
        <v>1000</v>
      </c>
      <c r="I34" s="19">
        <v>1000</v>
      </c>
      <c r="J34" s="25" t="s">
        <v>507</v>
      </c>
    </row>
    <row r="35" s="2" customFormat="1" ht="17.25" spans="1:10">
      <c r="A35" s="15">
        <v>34</v>
      </c>
      <c r="B35" s="15" t="s">
        <v>433</v>
      </c>
      <c r="C35" s="15" t="s">
        <v>528</v>
      </c>
      <c r="D35" s="15" t="s">
        <v>531</v>
      </c>
      <c r="E35" s="16" t="s">
        <v>532</v>
      </c>
      <c r="F35" s="17">
        <v>134</v>
      </c>
      <c r="G35" s="18">
        <v>10000</v>
      </c>
      <c r="H35" s="19">
        <v>1500</v>
      </c>
      <c r="I35" s="19">
        <v>1000</v>
      </c>
      <c r="J35" s="25" t="s">
        <v>484</v>
      </c>
    </row>
    <row r="36" s="2" customFormat="1" ht="17.25" spans="1:10">
      <c r="A36" s="15">
        <v>35</v>
      </c>
      <c r="B36" s="15" t="s">
        <v>433</v>
      </c>
      <c r="C36" s="15" t="s">
        <v>437</v>
      </c>
      <c r="D36" s="15" t="s">
        <v>533</v>
      </c>
      <c r="E36" s="16" t="s">
        <v>534</v>
      </c>
      <c r="F36" s="17">
        <v>392</v>
      </c>
      <c r="G36" s="18">
        <v>15000</v>
      </c>
      <c r="H36" s="19">
        <v>3500</v>
      </c>
      <c r="I36" s="19">
        <v>2500</v>
      </c>
      <c r="J36" s="25" t="s">
        <v>535</v>
      </c>
    </row>
    <row r="37" s="2" customFormat="1" ht="17.25" spans="1:10">
      <c r="A37" s="15">
        <v>36</v>
      </c>
      <c r="B37" s="15" t="s">
        <v>433</v>
      </c>
      <c r="C37" s="15" t="s">
        <v>437</v>
      </c>
      <c r="D37" s="15" t="s">
        <v>536</v>
      </c>
      <c r="E37" s="16" t="s">
        <v>537</v>
      </c>
      <c r="F37" s="17">
        <v>451</v>
      </c>
      <c r="G37" s="18">
        <v>140000</v>
      </c>
      <c r="H37" s="19">
        <v>8000</v>
      </c>
      <c r="I37" s="19">
        <v>9000</v>
      </c>
      <c r="J37" s="25" t="s">
        <v>504</v>
      </c>
    </row>
    <row r="38" s="2" customFormat="1" ht="17.25" spans="1:10">
      <c r="A38" s="15">
        <v>37</v>
      </c>
      <c r="B38" s="15" t="s">
        <v>433</v>
      </c>
      <c r="C38" s="15" t="s">
        <v>538</v>
      </c>
      <c r="D38" s="15" t="s">
        <v>539</v>
      </c>
      <c r="E38" s="16" t="s">
        <v>540</v>
      </c>
      <c r="F38" s="17">
        <v>138</v>
      </c>
      <c r="G38" s="18">
        <v>80000</v>
      </c>
      <c r="H38" s="19">
        <v>3000</v>
      </c>
      <c r="I38" s="19">
        <v>2000</v>
      </c>
      <c r="J38" s="25" t="s">
        <v>541</v>
      </c>
    </row>
    <row r="39" s="2" customFormat="1" ht="17.25" spans="1:10">
      <c r="A39" s="15">
        <v>38</v>
      </c>
      <c r="B39" s="15" t="s">
        <v>433</v>
      </c>
      <c r="C39" s="15" t="s">
        <v>389</v>
      </c>
      <c r="D39" s="15" t="s">
        <v>542</v>
      </c>
      <c r="E39" s="16" t="s">
        <v>543</v>
      </c>
      <c r="F39" s="17">
        <v>640</v>
      </c>
      <c r="G39" s="18">
        <v>15000</v>
      </c>
      <c r="H39" s="19">
        <v>5000</v>
      </c>
      <c r="I39" s="19">
        <v>3000</v>
      </c>
      <c r="J39" s="25" t="s">
        <v>452</v>
      </c>
    </row>
    <row r="40" s="2" customFormat="1" ht="17.25" spans="1:10">
      <c r="A40" s="15">
        <v>39</v>
      </c>
      <c r="B40" s="15" t="s">
        <v>433</v>
      </c>
      <c r="C40" s="15" t="s">
        <v>544</v>
      </c>
      <c r="D40" s="15" t="s">
        <v>545</v>
      </c>
      <c r="E40" s="16" t="s">
        <v>546</v>
      </c>
      <c r="F40" s="17">
        <v>177</v>
      </c>
      <c r="G40" s="18">
        <v>50000</v>
      </c>
      <c r="H40" s="19">
        <v>1000</v>
      </c>
      <c r="I40" s="19">
        <v>500</v>
      </c>
      <c r="J40" s="25" t="s">
        <v>452</v>
      </c>
    </row>
    <row r="41" s="2" customFormat="1" ht="17.25" spans="1:10">
      <c r="A41" s="15">
        <v>40</v>
      </c>
      <c r="B41" s="15" t="s">
        <v>433</v>
      </c>
      <c r="C41" s="15" t="s">
        <v>433</v>
      </c>
      <c r="D41" s="15" t="s">
        <v>547</v>
      </c>
      <c r="E41" s="16" t="s">
        <v>548</v>
      </c>
      <c r="F41" s="17">
        <v>196</v>
      </c>
      <c r="G41" s="18">
        <v>8500</v>
      </c>
      <c r="H41" s="19">
        <v>1500</v>
      </c>
      <c r="I41" s="19">
        <v>800</v>
      </c>
      <c r="J41" s="25" t="s">
        <v>549</v>
      </c>
    </row>
    <row r="42" s="2" customFormat="1" ht="17.25" spans="1:7">
      <c r="A42" s="20"/>
      <c r="B42" s="21"/>
      <c r="C42" s="21"/>
      <c r="D42" s="21"/>
      <c r="E42" s="21"/>
      <c r="F42" s="21"/>
      <c r="G42" s="22"/>
    </row>
    <row r="43" s="2" customFormat="1" ht="17.25" spans="1:10">
      <c r="A43" s="20" t="s">
        <v>409</v>
      </c>
      <c r="B43" s="21"/>
      <c r="C43" s="21"/>
      <c r="D43" s="21"/>
      <c r="E43" s="21"/>
      <c r="F43" s="21"/>
      <c r="G43" s="21"/>
      <c r="H43" s="21"/>
      <c r="I43" s="21"/>
      <c r="J43" s="22"/>
    </row>
    <row r="44" s="2" customFormat="1" ht="17.25" spans="1:10">
      <c r="A44" s="15">
        <v>1</v>
      </c>
      <c r="B44" s="15" t="s">
        <v>433</v>
      </c>
      <c r="C44" s="15" t="s">
        <v>550</v>
      </c>
      <c r="D44" s="15" t="s">
        <v>551</v>
      </c>
      <c r="E44" s="16" t="s">
        <v>552</v>
      </c>
      <c r="F44" s="17">
        <v>113</v>
      </c>
      <c r="G44" s="18">
        <v>20000</v>
      </c>
      <c r="H44" s="19">
        <v>1000</v>
      </c>
      <c r="I44" s="19">
        <v>1200</v>
      </c>
      <c r="J44" s="25" t="s">
        <v>452</v>
      </c>
    </row>
    <row r="45" s="2" customFormat="1" ht="17.25" spans="1:10">
      <c r="A45" s="15">
        <v>2</v>
      </c>
      <c r="B45" s="15" t="s">
        <v>433</v>
      </c>
      <c r="C45" s="15" t="s">
        <v>389</v>
      </c>
      <c r="D45" s="15" t="s">
        <v>553</v>
      </c>
      <c r="E45" s="16" t="s">
        <v>554</v>
      </c>
      <c r="F45" s="17">
        <v>267</v>
      </c>
      <c r="G45" s="18">
        <v>28000</v>
      </c>
      <c r="H45" s="19">
        <v>2000</v>
      </c>
      <c r="I45" s="19">
        <v>2500</v>
      </c>
      <c r="J45" s="25" t="s">
        <v>484</v>
      </c>
    </row>
    <row r="46" s="2" customFormat="1" ht="17.25" spans="1:10">
      <c r="A46" s="15">
        <v>3</v>
      </c>
      <c r="B46" s="15" t="s">
        <v>433</v>
      </c>
      <c r="C46" s="15" t="s">
        <v>389</v>
      </c>
      <c r="D46" s="15" t="s">
        <v>555</v>
      </c>
      <c r="E46" s="16" t="s">
        <v>556</v>
      </c>
      <c r="F46" s="17">
        <v>147</v>
      </c>
      <c r="G46" s="18">
        <v>25000</v>
      </c>
      <c r="H46" s="19">
        <v>1500</v>
      </c>
      <c r="I46" s="19">
        <v>2000</v>
      </c>
      <c r="J46" s="25" t="s">
        <v>557</v>
      </c>
    </row>
    <row r="47" s="2" customFormat="1" ht="17.25" spans="1:10">
      <c r="A47" s="15">
        <v>4</v>
      </c>
      <c r="B47" s="15" t="s">
        <v>433</v>
      </c>
      <c r="C47" s="15" t="s">
        <v>433</v>
      </c>
      <c r="D47" s="15" t="s">
        <v>558</v>
      </c>
      <c r="E47" s="16" t="s">
        <v>559</v>
      </c>
      <c r="F47" s="17">
        <v>138</v>
      </c>
      <c r="G47" s="18">
        <v>15000</v>
      </c>
      <c r="H47" s="19">
        <v>2000</v>
      </c>
      <c r="I47" s="19">
        <v>1500</v>
      </c>
      <c r="J47" s="25" t="s">
        <v>452</v>
      </c>
    </row>
    <row r="48" s="2" customFormat="1" ht="17.25" spans="1:10">
      <c r="A48" s="15">
        <v>5</v>
      </c>
      <c r="B48" s="15" t="s">
        <v>433</v>
      </c>
      <c r="C48" s="15" t="s">
        <v>437</v>
      </c>
      <c r="D48" s="15" t="s">
        <v>560</v>
      </c>
      <c r="E48" s="16" t="s">
        <v>561</v>
      </c>
      <c r="F48" s="17">
        <v>374</v>
      </c>
      <c r="G48" s="18">
        <v>140000</v>
      </c>
      <c r="H48" s="19">
        <v>2500</v>
      </c>
      <c r="I48" s="19">
        <v>3000</v>
      </c>
      <c r="J48" s="25" t="s">
        <v>484</v>
      </c>
    </row>
    <row r="49" s="2" customFormat="1" ht="17.25" spans="1:10">
      <c r="A49" s="15">
        <v>6</v>
      </c>
      <c r="B49" s="15" t="s">
        <v>433</v>
      </c>
      <c r="C49" s="15"/>
      <c r="D49" s="15" t="s">
        <v>562</v>
      </c>
      <c r="E49" s="16" t="s">
        <v>563</v>
      </c>
      <c r="F49" s="17">
        <v>313</v>
      </c>
      <c r="G49" s="18">
        <v>180000</v>
      </c>
      <c r="H49" s="19">
        <v>1500</v>
      </c>
      <c r="I49" s="19">
        <v>6000</v>
      </c>
      <c r="J49" s="25" t="s">
        <v>452</v>
      </c>
    </row>
    <row r="50" s="2" customFormat="1" ht="17.25" spans="1:10">
      <c r="A50" s="15">
        <v>7</v>
      </c>
      <c r="B50" s="15" t="s">
        <v>433</v>
      </c>
      <c r="C50" s="15" t="s">
        <v>544</v>
      </c>
      <c r="D50" s="15" t="s">
        <v>564</v>
      </c>
      <c r="E50" s="16" t="s">
        <v>565</v>
      </c>
      <c r="F50" s="17">
        <v>157</v>
      </c>
      <c r="G50" s="18">
        <v>60000</v>
      </c>
      <c r="H50" s="19">
        <v>1000</v>
      </c>
      <c r="I50" s="19">
        <v>800</v>
      </c>
      <c r="J50" s="25" t="s">
        <v>452</v>
      </c>
    </row>
    <row r="51" s="2" customFormat="1" ht="17.25" spans="1:10">
      <c r="A51" s="15">
        <v>8</v>
      </c>
      <c r="B51" s="15" t="s">
        <v>433</v>
      </c>
      <c r="C51" s="15" t="s">
        <v>437</v>
      </c>
      <c r="D51" s="15" t="s">
        <v>566</v>
      </c>
      <c r="E51" s="16" t="s">
        <v>567</v>
      </c>
      <c r="F51" s="17">
        <v>360</v>
      </c>
      <c r="G51" s="18">
        <v>15000</v>
      </c>
      <c r="H51" s="19">
        <v>2000</v>
      </c>
      <c r="I51" s="19">
        <v>3000</v>
      </c>
      <c r="J51" s="25" t="s">
        <v>455</v>
      </c>
    </row>
    <row r="52" s="2" customFormat="1" ht="17.25" spans="1:10">
      <c r="A52" s="15">
        <v>9</v>
      </c>
      <c r="B52" s="15" t="s">
        <v>433</v>
      </c>
      <c r="C52" s="15" t="s">
        <v>568</v>
      </c>
      <c r="D52" s="15" t="s">
        <v>569</v>
      </c>
      <c r="E52" s="16" t="s">
        <v>570</v>
      </c>
      <c r="F52" s="17">
        <v>108</v>
      </c>
      <c r="G52" s="18">
        <v>40000</v>
      </c>
      <c r="H52" s="19">
        <v>100</v>
      </c>
      <c r="I52" s="19">
        <v>100</v>
      </c>
      <c r="J52" s="25" t="s">
        <v>571</v>
      </c>
    </row>
    <row r="53" s="2" customFormat="1" ht="17.25" spans="1:10">
      <c r="A53" s="15">
        <v>10</v>
      </c>
      <c r="B53" s="15" t="s">
        <v>433</v>
      </c>
      <c r="C53" s="15" t="s">
        <v>572</v>
      </c>
      <c r="D53" s="15" t="s">
        <v>573</v>
      </c>
      <c r="E53" s="16" t="s">
        <v>574</v>
      </c>
      <c r="F53" s="17">
        <v>597</v>
      </c>
      <c r="G53" s="18">
        <v>15000</v>
      </c>
      <c r="H53" s="19">
        <v>1500</v>
      </c>
      <c r="I53" s="19">
        <v>800</v>
      </c>
      <c r="J53" s="25" t="s">
        <v>575</v>
      </c>
    </row>
    <row r="55" s="2" customFormat="1" spans="1:10">
      <c r="A55" s="23" t="s">
        <v>336</v>
      </c>
      <c r="B55" s="23"/>
      <c r="C55" s="23"/>
      <c r="D55" s="23"/>
      <c r="E55" s="23"/>
      <c r="F55" s="23"/>
      <c r="G55" s="23"/>
      <c r="H55" s="23"/>
      <c r="I55" s="23"/>
      <c r="J55" s="23"/>
    </row>
    <row r="56" s="2" customFormat="1" spans="1:10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="2" customFormat="1" spans="1:10">
      <c r="A57" s="23"/>
      <c r="B57" s="23"/>
      <c r="C57" s="23"/>
      <c r="D57" s="23"/>
      <c r="E57" s="23"/>
      <c r="F57" s="23"/>
      <c r="G57" s="23"/>
      <c r="H57" s="23"/>
      <c r="I57" s="23"/>
      <c r="J57" s="23"/>
    </row>
  </sheetData>
  <mergeCells count="3">
    <mergeCell ref="A42:G42"/>
    <mergeCell ref="A43:J43"/>
    <mergeCell ref="A55:J57"/>
  </mergeCells>
  <conditionalFormatting sqref="D1">
    <cfRule type="duplicateValues" dxfId="0" priority="36"/>
  </conditionalFormatting>
  <conditionalFormatting sqref="E1">
    <cfRule type="duplicateValues" dxfId="0" priority="35"/>
  </conditionalFormatting>
  <conditionalFormatting sqref="D2">
    <cfRule type="duplicateValues" dxfId="0" priority="19"/>
  </conditionalFormatting>
  <conditionalFormatting sqref="E2">
    <cfRule type="duplicateValues" dxfId="0" priority="18"/>
  </conditionalFormatting>
  <conditionalFormatting sqref="D3">
    <cfRule type="duplicateValues" dxfId="0" priority="34"/>
  </conditionalFormatting>
  <conditionalFormatting sqref="E3">
    <cfRule type="duplicateValues" dxfId="0" priority="17"/>
  </conditionalFormatting>
  <conditionalFormatting sqref="D4">
    <cfRule type="duplicateValues" dxfId="0" priority="33"/>
  </conditionalFormatting>
  <conditionalFormatting sqref="D5">
    <cfRule type="duplicateValues" dxfId="0" priority="32"/>
  </conditionalFormatting>
  <conditionalFormatting sqref="D6">
    <cfRule type="duplicateValues" dxfId="0" priority="31"/>
  </conditionalFormatting>
  <conditionalFormatting sqref="D7">
    <cfRule type="duplicateValues" dxfId="0" priority="30"/>
  </conditionalFormatting>
  <conditionalFormatting sqref="D8">
    <cfRule type="duplicateValues" dxfId="0" priority="29"/>
  </conditionalFormatting>
  <conditionalFormatting sqref="D9">
    <cfRule type="duplicateValues" dxfId="0" priority="28"/>
  </conditionalFormatting>
  <conditionalFormatting sqref="D10">
    <cfRule type="duplicateValues" dxfId="0" priority="27"/>
  </conditionalFormatting>
  <conditionalFormatting sqref="D11">
    <cfRule type="duplicateValues" dxfId="0" priority="26"/>
  </conditionalFormatting>
  <conditionalFormatting sqref="D12">
    <cfRule type="duplicateValues" dxfId="0" priority="25"/>
  </conditionalFormatting>
  <conditionalFormatting sqref="D13">
    <cfRule type="duplicateValues" dxfId="0" priority="24"/>
  </conditionalFormatting>
  <conditionalFormatting sqref="D14">
    <cfRule type="duplicateValues" dxfId="0" priority="23"/>
  </conditionalFormatting>
  <conditionalFormatting sqref="D15">
    <cfRule type="duplicateValues" dxfId="0" priority="22"/>
  </conditionalFormatting>
  <conditionalFormatting sqref="D19">
    <cfRule type="duplicateValues" dxfId="0" priority="8"/>
  </conditionalFormatting>
  <conditionalFormatting sqref="E19">
    <cfRule type="duplicateValues" dxfId="0" priority="7"/>
  </conditionalFormatting>
  <conditionalFormatting sqref="D41">
    <cfRule type="duplicateValues" dxfId="0" priority="20"/>
  </conditionalFormatting>
  <conditionalFormatting sqref="D44">
    <cfRule type="duplicateValues" dxfId="0" priority="15"/>
  </conditionalFormatting>
  <conditionalFormatting sqref="D45">
    <cfRule type="duplicateValues" dxfId="0" priority="10"/>
  </conditionalFormatting>
  <conditionalFormatting sqref="E45">
    <cfRule type="duplicateValues" dxfId="0" priority="9"/>
  </conditionalFormatting>
  <conditionalFormatting sqref="D46">
    <cfRule type="duplicateValues" dxfId="0" priority="14"/>
  </conditionalFormatting>
  <conditionalFormatting sqref="D47">
    <cfRule type="duplicateValues" dxfId="0" priority="13"/>
  </conditionalFormatting>
  <conditionalFormatting sqref="D49">
    <cfRule type="duplicateValues" dxfId="0" priority="2"/>
  </conditionalFormatting>
  <conditionalFormatting sqref="E49">
    <cfRule type="duplicateValues" dxfId="0" priority="1"/>
  </conditionalFormatting>
  <conditionalFormatting sqref="D51">
    <cfRule type="duplicateValues" dxfId="0" priority="4"/>
  </conditionalFormatting>
  <conditionalFormatting sqref="E51">
    <cfRule type="duplicateValues" dxfId="0" priority="3"/>
  </conditionalFormatting>
  <conditionalFormatting sqref="D52">
    <cfRule type="duplicateValues" dxfId="0" priority="6"/>
  </conditionalFormatting>
  <conditionalFormatting sqref="E52">
    <cfRule type="duplicateValues" dxfId="0" priority="5"/>
  </conditionalFormatting>
  <conditionalFormatting sqref="D53">
    <cfRule type="duplicateValues" dxfId="0" priority="12"/>
  </conditionalFormatting>
  <conditionalFormatting sqref="E4:E18 E20:E41 E50 E48">
    <cfRule type="duplicateValues" dxfId="0" priority="16"/>
  </conditionalFormatting>
  <conditionalFormatting sqref="D16:D18 D20:D40 D50 D48">
    <cfRule type="duplicateValues" dxfId="0" priority="21"/>
  </conditionalFormatting>
  <conditionalFormatting sqref="E53 E44 E46:E47">
    <cfRule type="duplicateValues" dxfId="0" priority="11"/>
  </conditionalFormatting>
  <hyperlinks>
    <hyperlink ref="E12" r:id="rId1" display="http://weibo.com/u/5012850164"/>
    <hyperlink ref="E13" r:id="rId2" display="https://weibo.com/rosemmzj"/>
    <hyperlink ref="E14" r:id="rId3" display="http://weibo.com/u/2810445594"/>
    <hyperlink ref="E41" r:id="rId4" display="http://weibo.com/p/1005055904217073"/>
    <hyperlink ref="E16" r:id="rId5" display="http://weibo.com/u/6157140901"/>
    <hyperlink ref="E2" r:id="rId6" display="https://weibo.com/u/6267924702"/>
    <hyperlink ref="E3" r:id="rId7" display="http://weibo.com/u/2125224720"/>
    <hyperlink ref="E4" r:id="rId8" display="http://weibo.com/u/5931847615"/>
    <hyperlink ref="E5" r:id="rId9" display="https://weibo.com/raylistartopgirl?topnav=1&amp;wvr=6&amp;topsug=1"/>
    <hyperlink ref="E6" r:id="rId10" display="https://weibo.com/xiaowan0818?topnav=1&amp;wvr=6&amp;topsug=1&amp;is_hot=1"/>
    <hyperlink ref="E7" r:id="rId11" display="https://weibo.com/222061988?topnav=1&amp;wvr=6&amp;topsug=1&amp;is_hot=1"/>
    <hyperlink ref="E8" r:id="rId12" display="https://weibo.com/u/1783493742?refer_flag=1001030101_&amp;is_hot=1"/>
    <hyperlink ref="E9" r:id="rId13" display="https://weibo.com/yukimiaolin?topnav=1&amp;wvr=6&amp;topsug=1&amp;is_hot=1"/>
    <hyperlink ref="E10" r:id="rId14" display="https://weibo.com/678808320?topnav=1&amp;wvr=6&amp;topsug=1&amp;is_hot=1"/>
    <hyperlink ref="E11" r:id="rId15" display="https://weibo.com/u/5953422236?topnav=1&amp;wvr=6&amp;topsug=1"/>
    <hyperlink ref="E15" r:id="rId16" display="http://weibo.com/lilytiti0816"/>
    <hyperlink ref="E44" r:id="rId1" display="https://weibo.com/meiyajiejie?topnav=1&amp;wvr=6&amp;topsug=1&amp;is_hot=1"/>
    <hyperlink ref="E19" r:id="rId17" display="https://weibo.com/xiamejia?"/>
  </hyperlink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zoomScale="85" zoomScaleNormal="85" workbookViewId="0">
      <pane ySplit="1" topLeftCell="A11" activePane="bottomLeft" state="frozen"/>
      <selection/>
      <selection pane="bottomLeft" activeCell="D24" sqref="D24"/>
    </sheetView>
  </sheetViews>
  <sheetFormatPr defaultColWidth="9" defaultRowHeight="13.5"/>
  <cols>
    <col min="1" max="1" width="9" style="2"/>
    <col min="2" max="2" width="8.875" style="2" customWidth="1"/>
    <col min="3" max="3" width="30.625" style="2" customWidth="1"/>
    <col min="4" max="4" width="24.625" style="2" customWidth="1"/>
    <col min="5" max="5" width="13.875" style="2" customWidth="1"/>
    <col min="6" max="6" width="10.8833333333333" style="2" customWidth="1"/>
    <col min="7" max="7" width="11.75" style="2" customWidth="1"/>
    <col min="8" max="8" width="11.4583333333333" style="2" customWidth="1"/>
    <col min="9" max="9" width="22.35" style="2" customWidth="1"/>
    <col min="10" max="10" width="27.2083333333333" style="2" customWidth="1"/>
    <col min="11" max="16384" width="9" style="2"/>
  </cols>
  <sheetData>
    <row r="1" s="1" customFormat="1" ht="29" customHeight="1" spans="1:10">
      <c r="A1" s="3" t="s">
        <v>162</v>
      </c>
      <c r="B1" s="3" t="s">
        <v>426</v>
      </c>
      <c r="C1" s="3" t="s">
        <v>427</v>
      </c>
      <c r="D1" s="3" t="s">
        <v>341</v>
      </c>
      <c r="E1" s="3" t="s">
        <v>576</v>
      </c>
      <c r="F1" s="3" t="s">
        <v>428</v>
      </c>
      <c r="G1" s="3" t="s">
        <v>577</v>
      </c>
      <c r="H1" s="3" t="s">
        <v>578</v>
      </c>
      <c r="I1" s="3" t="s">
        <v>579</v>
      </c>
      <c r="J1" s="3" t="s">
        <v>580</v>
      </c>
    </row>
    <row r="2" s="2" customFormat="1" ht="19" customHeight="1" spans="1:10">
      <c r="A2" s="4">
        <v>1</v>
      </c>
      <c r="B2" s="4" t="s">
        <v>433</v>
      </c>
      <c r="C2" s="4" t="s">
        <v>581</v>
      </c>
      <c r="D2" s="4" t="s">
        <v>582</v>
      </c>
      <c r="E2" s="4" t="s">
        <v>583</v>
      </c>
      <c r="F2" s="4">
        <v>110</v>
      </c>
      <c r="G2" s="5">
        <v>80000</v>
      </c>
      <c r="H2" s="5">
        <v>30000</v>
      </c>
      <c r="I2" s="10">
        <v>30000</v>
      </c>
      <c r="J2" s="11">
        <v>280</v>
      </c>
    </row>
    <row r="3" s="2" customFormat="1" ht="19" customHeight="1" spans="1:10">
      <c r="A3" s="4">
        <v>2</v>
      </c>
      <c r="B3" s="4" t="s">
        <v>433</v>
      </c>
      <c r="C3" s="4" t="s">
        <v>584</v>
      </c>
      <c r="D3" s="4" t="s">
        <v>585</v>
      </c>
      <c r="E3" s="4" t="s">
        <v>586</v>
      </c>
      <c r="F3" s="4">
        <v>110</v>
      </c>
      <c r="G3" s="5">
        <v>45000</v>
      </c>
      <c r="H3" s="5">
        <v>35000</v>
      </c>
      <c r="I3" s="10">
        <v>70000</v>
      </c>
      <c r="J3" s="11">
        <v>450</v>
      </c>
    </row>
    <row r="4" s="2" customFormat="1" ht="19" customHeight="1" spans="1:10">
      <c r="A4" s="4">
        <v>3</v>
      </c>
      <c r="B4" s="4" t="s">
        <v>433</v>
      </c>
      <c r="C4" s="4" t="s">
        <v>587</v>
      </c>
      <c r="D4" s="4" t="s">
        <v>588</v>
      </c>
      <c r="E4" s="4" t="s">
        <v>589</v>
      </c>
      <c r="F4" s="4">
        <v>96</v>
      </c>
      <c r="G4" s="5">
        <v>35000</v>
      </c>
      <c r="H4" s="5">
        <v>30000</v>
      </c>
      <c r="I4" s="10">
        <v>50000</v>
      </c>
      <c r="J4" s="11">
        <v>320</v>
      </c>
    </row>
    <row r="5" s="2" customFormat="1" ht="19" customHeight="1" spans="1:10">
      <c r="A5" s="4">
        <v>4</v>
      </c>
      <c r="B5" s="4" t="s">
        <v>433</v>
      </c>
      <c r="C5" s="4" t="s">
        <v>590</v>
      </c>
      <c r="D5" s="4" t="s">
        <v>591</v>
      </c>
      <c r="E5" s="4" t="s">
        <v>592</v>
      </c>
      <c r="F5" s="4">
        <v>63</v>
      </c>
      <c r="G5" s="5">
        <v>20000</v>
      </c>
      <c r="H5" s="5">
        <v>15000</v>
      </c>
      <c r="I5" s="10">
        <v>20000</v>
      </c>
      <c r="J5" s="11">
        <v>300</v>
      </c>
    </row>
    <row r="6" s="2" customFormat="1" ht="19" customHeight="1" spans="1:10">
      <c r="A6" s="4">
        <v>5</v>
      </c>
      <c r="B6" s="4" t="s">
        <v>433</v>
      </c>
      <c r="C6" s="4" t="s">
        <v>433</v>
      </c>
      <c r="D6" s="4" t="s">
        <v>593</v>
      </c>
      <c r="E6" s="4" t="s">
        <v>593</v>
      </c>
      <c r="F6" s="4">
        <v>55</v>
      </c>
      <c r="G6" s="5">
        <v>20000</v>
      </c>
      <c r="H6" s="5">
        <v>15000</v>
      </c>
      <c r="I6" s="10">
        <v>15000</v>
      </c>
      <c r="J6" s="11">
        <v>150</v>
      </c>
    </row>
    <row r="7" s="2" customFormat="1" ht="19" customHeight="1" spans="1:10">
      <c r="A7" s="4">
        <v>6</v>
      </c>
      <c r="B7" s="4" t="s">
        <v>433</v>
      </c>
      <c r="C7" s="4" t="s">
        <v>594</v>
      </c>
      <c r="D7" s="4" t="s">
        <v>595</v>
      </c>
      <c r="E7" s="4" t="s">
        <v>596</v>
      </c>
      <c r="F7" s="4">
        <v>52</v>
      </c>
      <c r="G7" s="5">
        <v>120000</v>
      </c>
      <c r="H7" s="5" t="s">
        <v>52</v>
      </c>
      <c r="I7" s="10">
        <v>50000</v>
      </c>
      <c r="J7" s="11">
        <v>500</v>
      </c>
    </row>
    <row r="8" s="2" customFormat="1" ht="19" customHeight="1" spans="1:10">
      <c r="A8" s="4">
        <v>7</v>
      </c>
      <c r="B8" s="4" t="s">
        <v>433</v>
      </c>
      <c r="C8" s="4" t="s">
        <v>597</v>
      </c>
      <c r="D8" s="4" t="s">
        <v>598</v>
      </c>
      <c r="E8" s="4" t="s">
        <v>599</v>
      </c>
      <c r="F8" s="4">
        <v>60</v>
      </c>
      <c r="G8" s="5">
        <v>75000</v>
      </c>
      <c r="H8" s="5">
        <v>40000</v>
      </c>
      <c r="I8" s="10">
        <v>32000</v>
      </c>
      <c r="J8" s="11">
        <v>450</v>
      </c>
    </row>
    <row r="9" s="2" customFormat="1" ht="19" customHeight="1" spans="1:10">
      <c r="A9" s="4">
        <v>8</v>
      </c>
      <c r="B9" s="4" t="s">
        <v>433</v>
      </c>
      <c r="C9" s="4" t="s">
        <v>389</v>
      </c>
      <c r="D9" s="4" t="s">
        <v>600</v>
      </c>
      <c r="E9" s="4" t="s">
        <v>601</v>
      </c>
      <c r="F9" s="4">
        <v>67</v>
      </c>
      <c r="G9" s="5">
        <v>20000</v>
      </c>
      <c r="H9" s="5">
        <v>15000</v>
      </c>
      <c r="I9" s="10">
        <v>30000</v>
      </c>
      <c r="J9" s="11">
        <v>300</v>
      </c>
    </row>
    <row r="10" s="2" customFormat="1" ht="19" customHeight="1" spans="1:10">
      <c r="A10" s="4">
        <v>9</v>
      </c>
      <c r="B10" s="4" t="s">
        <v>433</v>
      </c>
      <c r="C10" s="4" t="s">
        <v>538</v>
      </c>
      <c r="D10" s="4" t="s">
        <v>602</v>
      </c>
      <c r="E10" s="4" t="s">
        <v>603</v>
      </c>
      <c r="F10" s="4">
        <v>122</v>
      </c>
      <c r="G10" s="5">
        <v>20000</v>
      </c>
      <c r="H10" s="5">
        <v>15000</v>
      </c>
      <c r="I10" s="10">
        <v>40000</v>
      </c>
      <c r="J10" s="11">
        <v>500</v>
      </c>
    </row>
    <row r="11" s="2" customFormat="1" ht="19" customHeight="1" spans="1:10">
      <c r="A11" s="4">
        <v>10</v>
      </c>
      <c r="B11" s="4" t="s">
        <v>433</v>
      </c>
      <c r="C11" s="4" t="s">
        <v>604</v>
      </c>
      <c r="D11" s="4" t="s">
        <v>605</v>
      </c>
      <c r="E11" s="4" t="s">
        <v>606</v>
      </c>
      <c r="F11" s="4">
        <v>40</v>
      </c>
      <c r="G11" s="5">
        <v>75000</v>
      </c>
      <c r="H11" s="5">
        <v>65000</v>
      </c>
      <c r="I11" s="10" t="s">
        <v>172</v>
      </c>
      <c r="J11" s="11">
        <v>500</v>
      </c>
    </row>
    <row r="12" s="2" customFormat="1" ht="19" customHeight="1" spans="1:10">
      <c r="A12" s="4">
        <v>11</v>
      </c>
      <c r="B12" s="4" t="s">
        <v>433</v>
      </c>
      <c r="C12" s="4" t="s">
        <v>607</v>
      </c>
      <c r="D12" s="4" t="s">
        <v>566</v>
      </c>
      <c r="E12" s="4" t="s">
        <v>608</v>
      </c>
      <c r="F12" s="4">
        <v>38</v>
      </c>
      <c r="G12" s="5">
        <v>35000</v>
      </c>
      <c r="H12" s="5">
        <v>20000</v>
      </c>
      <c r="I12" s="10">
        <v>5000</v>
      </c>
      <c r="J12" s="11">
        <v>100</v>
      </c>
    </row>
    <row r="13" s="2" customFormat="1" ht="19" customHeight="1" spans="1:10">
      <c r="A13" s="4">
        <v>12</v>
      </c>
      <c r="B13" s="4" t="s">
        <v>433</v>
      </c>
      <c r="C13" s="4" t="s">
        <v>597</v>
      </c>
      <c r="D13" s="4" t="s">
        <v>598</v>
      </c>
      <c r="E13" s="4" t="s">
        <v>599</v>
      </c>
      <c r="F13" s="4">
        <v>60</v>
      </c>
      <c r="G13" s="5">
        <v>80000</v>
      </c>
      <c r="H13" s="5">
        <v>50000</v>
      </c>
      <c r="I13" s="10">
        <v>20000</v>
      </c>
      <c r="J13" s="11">
        <v>200</v>
      </c>
    </row>
    <row r="14" s="2" customFormat="1" ht="19" customHeight="1" spans="1:10">
      <c r="A14" s="4">
        <v>13</v>
      </c>
      <c r="B14" s="4" t="s">
        <v>433</v>
      </c>
      <c r="C14" s="4" t="s">
        <v>609</v>
      </c>
      <c r="D14" s="4" t="s">
        <v>610</v>
      </c>
      <c r="E14" s="4" t="s">
        <v>611</v>
      </c>
      <c r="F14" s="4">
        <v>61</v>
      </c>
      <c r="G14" s="5">
        <v>80000</v>
      </c>
      <c r="H14" s="5">
        <v>50000</v>
      </c>
      <c r="I14" s="10">
        <v>25000</v>
      </c>
      <c r="J14" s="11">
        <v>300</v>
      </c>
    </row>
    <row r="15" s="2" customFormat="1" ht="19" customHeight="1" spans="1:10">
      <c r="A15" s="4">
        <v>14</v>
      </c>
      <c r="B15" s="4" t="s">
        <v>433</v>
      </c>
      <c r="C15" s="4" t="s">
        <v>538</v>
      </c>
      <c r="D15" s="4" t="s">
        <v>612</v>
      </c>
      <c r="E15" s="4" t="s">
        <v>613</v>
      </c>
      <c r="F15" s="4">
        <v>65</v>
      </c>
      <c r="G15" s="5">
        <v>30000</v>
      </c>
      <c r="H15" s="5" t="s">
        <v>52</v>
      </c>
      <c r="I15" s="10">
        <v>40000</v>
      </c>
      <c r="J15" s="11">
        <v>500</v>
      </c>
    </row>
    <row r="16" s="2" customFormat="1" ht="19" customHeight="1" spans="1:10">
      <c r="A16" s="4">
        <v>15</v>
      </c>
      <c r="B16" s="4" t="s">
        <v>433</v>
      </c>
      <c r="C16" s="4" t="s">
        <v>614</v>
      </c>
      <c r="D16" s="4" t="s">
        <v>615</v>
      </c>
      <c r="E16" s="4" t="s">
        <v>616</v>
      </c>
      <c r="F16" s="4">
        <v>103</v>
      </c>
      <c r="G16" s="5">
        <v>30000</v>
      </c>
      <c r="H16" s="5" t="s">
        <v>52</v>
      </c>
      <c r="I16" s="10" t="s">
        <v>172</v>
      </c>
      <c r="J16" s="11">
        <v>200</v>
      </c>
    </row>
    <row r="17" s="2" customFormat="1" ht="19" customHeight="1" spans="1:10">
      <c r="A17" s="4">
        <v>16</v>
      </c>
      <c r="B17" s="4" t="s">
        <v>433</v>
      </c>
      <c r="C17" s="4" t="s">
        <v>433</v>
      </c>
      <c r="D17" s="4" t="s">
        <v>617</v>
      </c>
      <c r="E17" s="4" t="s">
        <v>618</v>
      </c>
      <c r="F17" s="4">
        <v>102</v>
      </c>
      <c r="G17" s="5">
        <v>35000</v>
      </c>
      <c r="H17" s="5">
        <v>30000</v>
      </c>
      <c r="I17" s="10" t="s">
        <v>172</v>
      </c>
      <c r="J17" s="11">
        <v>500</v>
      </c>
    </row>
    <row r="18" s="2" customFormat="1" ht="19" customHeight="1" spans="1:10">
      <c r="A18" s="4">
        <v>17</v>
      </c>
      <c r="B18" s="4" t="s">
        <v>433</v>
      </c>
      <c r="C18" s="4" t="s">
        <v>584</v>
      </c>
      <c r="D18" s="4" t="s">
        <v>585</v>
      </c>
      <c r="E18" s="4" t="s">
        <v>586</v>
      </c>
      <c r="F18" s="4">
        <v>77</v>
      </c>
      <c r="G18" s="5">
        <v>45000</v>
      </c>
      <c r="H18" s="5">
        <v>40000</v>
      </c>
      <c r="I18" s="10">
        <v>70000</v>
      </c>
      <c r="J18" s="11">
        <v>600</v>
      </c>
    </row>
    <row r="19" s="2" customFormat="1" ht="19" customHeight="1" spans="1:10">
      <c r="A19" s="4">
        <v>18</v>
      </c>
      <c r="B19" s="4" t="s">
        <v>433</v>
      </c>
      <c r="C19" s="4" t="s">
        <v>619</v>
      </c>
      <c r="D19" s="4" t="s">
        <v>620</v>
      </c>
      <c r="E19" s="4" t="s">
        <v>621</v>
      </c>
      <c r="F19" s="4">
        <v>66</v>
      </c>
      <c r="G19" s="5">
        <v>40000</v>
      </c>
      <c r="H19" s="5" t="s">
        <v>52</v>
      </c>
      <c r="I19" s="10">
        <v>60000</v>
      </c>
      <c r="J19" s="11">
        <v>500</v>
      </c>
    </row>
    <row r="20" s="2" customFormat="1" ht="19" customHeight="1" spans="1:10">
      <c r="A20" s="4">
        <v>19</v>
      </c>
      <c r="B20" s="4" t="s">
        <v>433</v>
      </c>
      <c r="C20" s="4" t="s">
        <v>619</v>
      </c>
      <c r="D20" s="4" t="s">
        <v>622</v>
      </c>
      <c r="E20" s="4" t="s">
        <v>623</v>
      </c>
      <c r="F20" s="4">
        <v>115</v>
      </c>
      <c r="G20" s="5">
        <v>50000</v>
      </c>
      <c r="H20" s="5">
        <v>40000</v>
      </c>
      <c r="I20" s="10" t="s">
        <v>172</v>
      </c>
      <c r="J20" s="11">
        <v>1000</v>
      </c>
    </row>
    <row r="21" s="2" customFormat="1" ht="19" customHeight="1" spans="1:10">
      <c r="A21" s="4">
        <v>20</v>
      </c>
      <c r="B21" s="4" t="s">
        <v>433</v>
      </c>
      <c r="C21" s="4" t="s">
        <v>389</v>
      </c>
      <c r="D21" s="4" t="s">
        <v>624</v>
      </c>
      <c r="E21" s="4" t="s">
        <v>625</v>
      </c>
      <c r="F21" s="4">
        <v>57</v>
      </c>
      <c r="G21" s="5">
        <v>15000</v>
      </c>
      <c r="H21" s="5">
        <v>10000</v>
      </c>
      <c r="I21" s="10">
        <v>30000</v>
      </c>
      <c r="J21" s="11">
        <v>300</v>
      </c>
    </row>
    <row r="22" s="2" customFormat="1" ht="19" customHeight="1" spans="1:10">
      <c r="A22" s="4">
        <v>21</v>
      </c>
      <c r="B22" s="4" t="s">
        <v>433</v>
      </c>
      <c r="C22" s="4" t="s">
        <v>389</v>
      </c>
      <c r="D22" s="4" t="s">
        <v>626</v>
      </c>
      <c r="E22" s="4" t="s">
        <v>627</v>
      </c>
      <c r="F22" s="4">
        <v>120</v>
      </c>
      <c r="G22" s="5">
        <v>70000</v>
      </c>
      <c r="H22" s="5">
        <v>40000</v>
      </c>
      <c r="I22" s="10">
        <v>30000</v>
      </c>
      <c r="J22" s="11">
        <v>500</v>
      </c>
    </row>
    <row r="23" s="2" customFormat="1" ht="19" customHeight="1" spans="1:10">
      <c r="A23" s="4">
        <v>22</v>
      </c>
      <c r="B23" s="4" t="s">
        <v>433</v>
      </c>
      <c r="C23" s="4" t="s">
        <v>628</v>
      </c>
      <c r="D23" s="4" t="s">
        <v>629</v>
      </c>
      <c r="E23" s="4" t="s">
        <v>630</v>
      </c>
      <c r="F23" s="4">
        <v>138</v>
      </c>
      <c r="G23" s="5">
        <v>40000</v>
      </c>
      <c r="H23" s="5">
        <v>30000</v>
      </c>
      <c r="I23" s="11">
        <v>80000</v>
      </c>
      <c r="J23" s="11">
        <v>1000</v>
      </c>
    </row>
    <row r="24" s="2" customFormat="1" ht="19" customHeight="1" spans="1:10">
      <c r="A24" s="4">
        <v>23</v>
      </c>
      <c r="B24" s="4" t="s">
        <v>433</v>
      </c>
      <c r="C24" s="4" t="s">
        <v>631</v>
      </c>
      <c r="D24" s="4" t="s">
        <v>632</v>
      </c>
      <c r="E24" s="4" t="s">
        <v>633</v>
      </c>
      <c r="F24" s="4">
        <v>150</v>
      </c>
      <c r="G24" s="5">
        <v>100000</v>
      </c>
      <c r="H24" s="5" t="s">
        <v>52</v>
      </c>
      <c r="I24" s="10">
        <v>50000</v>
      </c>
      <c r="J24" s="11">
        <v>800</v>
      </c>
    </row>
    <row r="25" s="2" customFormat="1" ht="19" customHeight="1" spans="1:10">
      <c r="A25" s="4">
        <v>24</v>
      </c>
      <c r="B25" s="4" t="s">
        <v>433</v>
      </c>
      <c r="C25" s="4" t="s">
        <v>538</v>
      </c>
      <c r="D25" s="4" t="s">
        <v>634</v>
      </c>
      <c r="E25" s="4" t="s">
        <v>635</v>
      </c>
      <c r="F25" s="4">
        <v>127</v>
      </c>
      <c r="G25" s="5">
        <v>50000</v>
      </c>
      <c r="H25" s="5">
        <v>40000</v>
      </c>
      <c r="I25" s="10" t="s">
        <v>172</v>
      </c>
      <c r="J25" s="11">
        <v>1000</v>
      </c>
    </row>
    <row r="26" s="2" customFormat="1" ht="19" customHeight="1" spans="1:10">
      <c r="A26" s="4">
        <v>25</v>
      </c>
      <c r="B26" s="4" t="s">
        <v>433</v>
      </c>
      <c r="C26" s="4" t="s">
        <v>389</v>
      </c>
      <c r="D26" s="4" t="s">
        <v>636</v>
      </c>
      <c r="E26" s="4" t="s">
        <v>637</v>
      </c>
      <c r="F26" s="4">
        <v>72</v>
      </c>
      <c r="G26" s="5">
        <v>20000</v>
      </c>
      <c r="H26" s="5">
        <v>15000</v>
      </c>
      <c r="I26" s="10">
        <v>35000</v>
      </c>
      <c r="J26" s="11">
        <v>400</v>
      </c>
    </row>
    <row r="27" s="2" customFormat="1" ht="19" customHeight="1" spans="1:10">
      <c r="A27" s="6"/>
      <c r="B27" s="7"/>
      <c r="C27" s="7"/>
      <c r="D27" s="7"/>
      <c r="E27" s="7"/>
      <c r="F27" s="7"/>
      <c r="G27" s="7"/>
      <c r="H27" s="7"/>
      <c r="I27" s="7"/>
      <c r="J27" s="7"/>
    </row>
    <row r="28" s="2" customFormat="1" ht="19" customHeight="1" spans="1:10">
      <c r="A28" s="4" t="s">
        <v>409</v>
      </c>
      <c r="B28" s="4"/>
      <c r="C28" s="4"/>
      <c r="D28" s="4"/>
      <c r="E28" s="4"/>
      <c r="F28" s="4"/>
      <c r="G28" s="4"/>
      <c r="H28" s="4"/>
      <c r="I28" s="4"/>
      <c r="J28" s="4"/>
    </row>
    <row r="29" s="2" customFormat="1" ht="19" customHeight="1" spans="1:10">
      <c r="A29" s="4">
        <v>1</v>
      </c>
      <c r="B29" s="4" t="s">
        <v>433</v>
      </c>
      <c r="C29" s="4" t="s">
        <v>638</v>
      </c>
      <c r="D29" s="4" t="s">
        <v>639</v>
      </c>
      <c r="E29" s="4" t="s">
        <v>640</v>
      </c>
      <c r="F29" s="4">
        <v>170</v>
      </c>
      <c r="G29" s="5" t="s">
        <v>52</v>
      </c>
      <c r="H29" s="5">
        <v>420000</v>
      </c>
      <c r="I29" s="11" t="s">
        <v>172</v>
      </c>
      <c r="J29" s="11">
        <v>500</v>
      </c>
    </row>
    <row r="30" s="2" customFormat="1" ht="19" customHeight="1" spans="1:10">
      <c r="A30" s="4">
        <v>2</v>
      </c>
      <c r="B30" s="4" t="s">
        <v>433</v>
      </c>
      <c r="C30" s="4" t="s">
        <v>641</v>
      </c>
      <c r="D30" s="4" t="s">
        <v>642</v>
      </c>
      <c r="E30" s="4" t="s">
        <v>643</v>
      </c>
      <c r="F30" s="4">
        <v>156</v>
      </c>
      <c r="G30" s="5">
        <v>5000</v>
      </c>
      <c r="H30" s="5" t="s">
        <v>52</v>
      </c>
      <c r="I30" s="10">
        <v>10000</v>
      </c>
      <c r="J30" s="11">
        <v>50</v>
      </c>
    </row>
    <row r="31" s="2" customFormat="1" ht="19" customHeight="1" spans="1:10">
      <c r="A31" s="4">
        <v>3</v>
      </c>
      <c r="B31" s="4" t="s">
        <v>433</v>
      </c>
      <c r="C31" s="4" t="s">
        <v>644</v>
      </c>
      <c r="D31" s="4" t="s">
        <v>645</v>
      </c>
      <c r="E31" s="4" t="s">
        <v>646</v>
      </c>
      <c r="F31" s="4">
        <v>80</v>
      </c>
      <c r="G31" s="5">
        <v>8000</v>
      </c>
      <c r="H31" s="5">
        <v>4500</v>
      </c>
      <c r="I31" s="10">
        <v>12000</v>
      </c>
      <c r="J31" s="11">
        <v>100</v>
      </c>
    </row>
    <row r="32" s="2" customFormat="1" ht="19" customHeight="1" spans="1:10">
      <c r="A32" s="4">
        <v>4</v>
      </c>
      <c r="B32" s="4" t="s">
        <v>433</v>
      </c>
      <c r="C32" s="4" t="s">
        <v>647</v>
      </c>
      <c r="D32" s="4" t="s">
        <v>648</v>
      </c>
      <c r="E32" s="4" t="s">
        <v>649</v>
      </c>
      <c r="F32" s="4">
        <v>101</v>
      </c>
      <c r="G32" s="5">
        <v>100000</v>
      </c>
      <c r="H32" s="5">
        <v>50000</v>
      </c>
      <c r="I32" s="10">
        <v>20000</v>
      </c>
      <c r="J32" s="11">
        <v>300</v>
      </c>
    </row>
    <row r="34" s="2" customFormat="1" spans="1:10">
      <c r="A34" s="8" t="s">
        <v>336</v>
      </c>
      <c r="B34" s="9"/>
      <c r="C34" s="9"/>
      <c r="D34" s="9"/>
      <c r="E34" s="9"/>
      <c r="F34" s="9"/>
      <c r="G34" s="9"/>
      <c r="H34" s="9"/>
      <c r="I34" s="9"/>
      <c r="J34" s="9"/>
    </row>
    <row r="35" s="2" customFormat="1" spans="1:10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="2" customFormat="1" spans="1:10">
      <c r="A36" s="9"/>
      <c r="B36" s="9"/>
      <c r="C36" s="9"/>
      <c r="D36" s="9"/>
      <c r="E36" s="9"/>
      <c r="F36" s="9"/>
      <c r="G36" s="9"/>
      <c r="H36" s="9"/>
      <c r="I36" s="9"/>
      <c r="J36" s="9"/>
    </row>
  </sheetData>
  <mergeCells count="3">
    <mergeCell ref="A27:J27"/>
    <mergeCell ref="A28:J28"/>
    <mergeCell ref="A34:J36"/>
  </mergeCells>
  <conditionalFormatting sqref="E1">
    <cfRule type="duplicateValues" dxfId="0" priority="29"/>
  </conditionalFormatting>
  <conditionalFormatting sqref="E2">
    <cfRule type="duplicateValues" dxfId="0" priority="28"/>
  </conditionalFormatting>
  <conditionalFormatting sqref="F2">
    <cfRule type="duplicateValues" dxfId="0" priority="16"/>
  </conditionalFormatting>
  <conditionalFormatting sqref="E3">
    <cfRule type="duplicateValues" dxfId="0" priority="26"/>
  </conditionalFormatting>
  <conditionalFormatting sqref="F3">
    <cfRule type="duplicateValues" dxfId="0" priority="14"/>
  </conditionalFormatting>
  <conditionalFormatting sqref="E4">
    <cfRule type="duplicateValues" dxfId="0" priority="25"/>
  </conditionalFormatting>
  <conditionalFormatting sqref="F4">
    <cfRule type="duplicateValues" dxfId="0" priority="13"/>
  </conditionalFormatting>
  <conditionalFormatting sqref="E5">
    <cfRule type="duplicateValues" dxfId="0" priority="24"/>
  </conditionalFormatting>
  <conditionalFormatting sqref="F5">
    <cfRule type="duplicateValues" dxfId="0" priority="12"/>
  </conditionalFormatting>
  <conditionalFormatting sqref="E6">
    <cfRule type="duplicateValues" dxfId="0" priority="23"/>
  </conditionalFormatting>
  <conditionalFormatting sqref="F6">
    <cfRule type="duplicateValues" dxfId="0" priority="11"/>
  </conditionalFormatting>
  <conditionalFormatting sqref="E7">
    <cfRule type="duplicateValues" dxfId="0" priority="22"/>
  </conditionalFormatting>
  <conditionalFormatting sqref="F7">
    <cfRule type="duplicateValues" dxfId="0" priority="10"/>
  </conditionalFormatting>
  <conditionalFormatting sqref="E8">
    <cfRule type="duplicateValues" dxfId="0" priority="21"/>
  </conditionalFormatting>
  <conditionalFormatting sqref="F8">
    <cfRule type="duplicateValues" dxfId="0" priority="9"/>
  </conditionalFormatting>
  <conditionalFormatting sqref="E9">
    <cfRule type="duplicateValues" dxfId="0" priority="4"/>
  </conditionalFormatting>
  <conditionalFormatting sqref="F9">
    <cfRule type="duplicateValues" dxfId="0" priority="3"/>
  </conditionalFormatting>
  <conditionalFormatting sqref="E26">
    <cfRule type="duplicateValues" dxfId="0" priority="18"/>
  </conditionalFormatting>
  <conditionalFormatting sqref="F26">
    <cfRule type="duplicateValues" dxfId="0" priority="6"/>
  </conditionalFormatting>
  <conditionalFormatting sqref="E29">
    <cfRule type="duplicateValues" dxfId="0" priority="27"/>
  </conditionalFormatting>
  <conditionalFormatting sqref="F29">
    <cfRule type="duplicateValues" dxfId="0" priority="15"/>
  </conditionalFormatting>
  <conditionalFormatting sqref="E30">
    <cfRule type="duplicateValues" dxfId="0" priority="19"/>
  </conditionalFormatting>
  <conditionalFormatting sqref="F30">
    <cfRule type="duplicateValues" dxfId="0" priority="7"/>
  </conditionalFormatting>
  <conditionalFormatting sqref="E31">
    <cfRule type="duplicateValues" dxfId="0" priority="2"/>
  </conditionalFormatting>
  <conditionalFormatting sqref="F31">
    <cfRule type="duplicateValues" dxfId="0" priority="1"/>
  </conditionalFormatting>
  <conditionalFormatting sqref="E32">
    <cfRule type="duplicateValues" dxfId="0" priority="17"/>
  </conditionalFormatting>
  <conditionalFormatting sqref="F32">
    <cfRule type="duplicateValues" dxfId="0" priority="5"/>
  </conditionalFormatting>
  <conditionalFormatting sqref="E10:E25">
    <cfRule type="duplicateValues" dxfId="0" priority="20"/>
  </conditionalFormatting>
  <conditionalFormatting sqref="F10:F25">
    <cfRule type="duplicateValues" dxfId="0" priority="8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zoomScale="70" zoomScaleNormal="70" workbookViewId="0">
      <pane ySplit="2" topLeftCell="A6" activePane="bottomLeft" state="frozen"/>
      <selection/>
      <selection pane="bottomLeft" activeCell="A1" sqref="$A1:$XFD2"/>
    </sheetView>
  </sheetViews>
  <sheetFormatPr defaultColWidth="9" defaultRowHeight="17.25"/>
  <cols>
    <col min="1" max="1" width="13.9" style="112" customWidth="1"/>
    <col min="2" max="2" width="18.7416666666667" style="112" customWidth="1"/>
    <col min="3" max="3" width="25.7" style="112" customWidth="1"/>
    <col min="4" max="4" width="22.5" style="112" customWidth="1"/>
    <col min="5" max="8" width="12.6" style="112" customWidth="1"/>
    <col min="9" max="9" width="16.9583333333333" style="112" customWidth="1"/>
    <col min="10" max="10" width="12.6" style="112" customWidth="1"/>
    <col min="11" max="11" width="18.5666666666667" style="112" customWidth="1"/>
    <col min="12" max="12" width="12.6" style="112" customWidth="1"/>
    <col min="13" max="13" width="42.1416666666667" style="112" customWidth="1"/>
    <col min="14" max="16376" width="9" style="112"/>
    <col min="16377" max="16384" width="9" style="114"/>
  </cols>
  <sheetData>
    <row r="1" s="112" customFormat="1" ht="41" customHeight="1" spans="1:13">
      <c r="A1" s="163" t="s">
        <v>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85"/>
    </row>
    <row r="2" s="112" customFormat="1" ht="37" customHeight="1" spans="1:13">
      <c r="A2" s="136" t="s">
        <v>1</v>
      </c>
      <c r="B2" s="135" t="s">
        <v>21</v>
      </c>
      <c r="C2" s="136" t="s">
        <v>2</v>
      </c>
      <c r="D2" s="137" t="s">
        <v>22</v>
      </c>
      <c r="E2" s="137" t="s">
        <v>23</v>
      </c>
      <c r="F2" s="164" t="s">
        <v>24</v>
      </c>
      <c r="G2" s="137" t="s">
        <v>25</v>
      </c>
      <c r="H2" s="137" t="s">
        <v>26</v>
      </c>
      <c r="I2" s="137" t="s">
        <v>27</v>
      </c>
      <c r="J2" s="137" t="s">
        <v>28</v>
      </c>
      <c r="K2" s="137" t="s">
        <v>29</v>
      </c>
      <c r="L2" s="137" t="s">
        <v>30</v>
      </c>
      <c r="M2" s="137" t="s">
        <v>31</v>
      </c>
    </row>
    <row r="3" s="112" customFormat="1" ht="35.1" customHeight="1" spans="1:13">
      <c r="A3" s="120" t="s">
        <v>32</v>
      </c>
      <c r="B3" s="165" t="s">
        <v>33</v>
      </c>
      <c r="C3" s="122" t="s">
        <v>34</v>
      </c>
      <c r="D3" s="123" t="s">
        <v>35</v>
      </c>
      <c r="E3" s="166">
        <v>3500</v>
      </c>
      <c r="F3" s="167">
        <f t="shared" ref="F3:F15" si="0">G3/1162</f>
        <v>0.103270223752151</v>
      </c>
      <c r="G3" s="123">
        <v>120</v>
      </c>
      <c r="H3" s="166">
        <f t="shared" ref="H3:H13" si="1">G3*E3</f>
        <v>420000</v>
      </c>
      <c r="I3" s="186">
        <f t="shared" ref="I3:I13" si="2">H3/J3</f>
        <v>2100000</v>
      </c>
      <c r="J3" s="187">
        <v>0.2</v>
      </c>
      <c r="K3" s="186">
        <f t="shared" ref="K3:K13" si="3">H3/L3</f>
        <v>105000</v>
      </c>
      <c r="L3" s="123">
        <v>4</v>
      </c>
      <c r="M3" s="131" t="s">
        <v>36</v>
      </c>
    </row>
    <row r="4" s="112" customFormat="1" ht="35.1" customHeight="1" spans="1:13">
      <c r="A4" s="126"/>
      <c r="B4" s="168"/>
      <c r="C4" s="127"/>
      <c r="D4" s="123" t="s">
        <v>37</v>
      </c>
      <c r="E4" s="166">
        <v>600</v>
      </c>
      <c r="F4" s="167">
        <f t="shared" si="0"/>
        <v>0.144578313253012</v>
      </c>
      <c r="G4" s="123">
        <v>168</v>
      </c>
      <c r="H4" s="166">
        <f t="shared" si="1"/>
        <v>100800</v>
      </c>
      <c r="I4" s="186">
        <f t="shared" si="2"/>
        <v>336000</v>
      </c>
      <c r="J4" s="187">
        <v>0.3</v>
      </c>
      <c r="K4" s="186">
        <f t="shared" si="3"/>
        <v>25200</v>
      </c>
      <c r="L4" s="123">
        <v>4</v>
      </c>
      <c r="M4" s="188"/>
    </row>
    <row r="5" s="112" customFormat="1" ht="35.1" customHeight="1" spans="1:13">
      <c r="A5" s="126"/>
      <c r="B5" s="168"/>
      <c r="C5" s="129" t="s">
        <v>38</v>
      </c>
      <c r="D5" s="123" t="s">
        <v>37</v>
      </c>
      <c r="E5" s="166">
        <v>1000</v>
      </c>
      <c r="F5" s="167">
        <f t="shared" si="0"/>
        <v>0.0895008605851979</v>
      </c>
      <c r="G5" s="123">
        <v>104</v>
      </c>
      <c r="H5" s="166">
        <f t="shared" si="1"/>
        <v>104000</v>
      </c>
      <c r="I5" s="186">
        <f t="shared" si="2"/>
        <v>346666.666666667</v>
      </c>
      <c r="J5" s="187">
        <v>0.3</v>
      </c>
      <c r="K5" s="186">
        <f t="shared" si="3"/>
        <v>26000</v>
      </c>
      <c r="L5" s="123">
        <v>4</v>
      </c>
      <c r="M5" s="189"/>
    </row>
    <row r="6" s="112" customFormat="1" ht="35.1" customHeight="1" spans="1:13">
      <c r="A6" s="126"/>
      <c r="B6" s="168"/>
      <c r="C6" s="122" t="s">
        <v>39</v>
      </c>
      <c r="D6" s="123" t="s">
        <v>40</v>
      </c>
      <c r="E6" s="166">
        <v>2000</v>
      </c>
      <c r="F6" s="167">
        <f t="shared" si="0"/>
        <v>0.0791738382099828</v>
      </c>
      <c r="G6" s="123">
        <v>92</v>
      </c>
      <c r="H6" s="166">
        <f t="shared" si="1"/>
        <v>184000</v>
      </c>
      <c r="I6" s="186">
        <f t="shared" si="2"/>
        <v>613333.333333333</v>
      </c>
      <c r="J6" s="187">
        <v>0.3</v>
      </c>
      <c r="K6" s="186">
        <f t="shared" si="3"/>
        <v>46000</v>
      </c>
      <c r="L6" s="123">
        <v>4</v>
      </c>
      <c r="M6" s="189"/>
    </row>
    <row r="7" s="112" customFormat="1" ht="35.1" customHeight="1" spans="1:13">
      <c r="A7" s="126"/>
      <c r="B7" s="168"/>
      <c r="C7" s="127"/>
      <c r="D7" s="123" t="s">
        <v>37</v>
      </c>
      <c r="E7" s="166">
        <v>600</v>
      </c>
      <c r="F7" s="167">
        <f t="shared" si="0"/>
        <v>0.0929432013769363</v>
      </c>
      <c r="G7" s="123">
        <v>108</v>
      </c>
      <c r="H7" s="166">
        <f t="shared" si="1"/>
        <v>64800</v>
      </c>
      <c r="I7" s="186">
        <f t="shared" si="2"/>
        <v>216000</v>
      </c>
      <c r="J7" s="187">
        <v>0.3</v>
      </c>
      <c r="K7" s="186">
        <f t="shared" si="3"/>
        <v>16200</v>
      </c>
      <c r="L7" s="123">
        <v>4</v>
      </c>
      <c r="M7" s="189"/>
    </row>
    <row r="8" s="112" customFormat="1" ht="35.1" customHeight="1" spans="1:13">
      <c r="A8" s="126"/>
      <c r="B8" s="168"/>
      <c r="C8" s="129" t="s">
        <v>41</v>
      </c>
      <c r="D8" s="123" t="s">
        <v>42</v>
      </c>
      <c r="E8" s="166">
        <v>3500</v>
      </c>
      <c r="F8" s="167">
        <f t="shared" si="0"/>
        <v>0.144578313253012</v>
      </c>
      <c r="G8" s="123">
        <v>168</v>
      </c>
      <c r="H8" s="166">
        <f t="shared" si="1"/>
        <v>588000</v>
      </c>
      <c r="I8" s="186">
        <f t="shared" si="2"/>
        <v>1960000</v>
      </c>
      <c r="J8" s="187">
        <v>0.3</v>
      </c>
      <c r="K8" s="186">
        <f t="shared" si="3"/>
        <v>147000</v>
      </c>
      <c r="L8" s="123">
        <v>4</v>
      </c>
      <c r="M8" s="189"/>
    </row>
    <row r="9" s="112" customFormat="1" ht="35.1" customHeight="1" spans="1:13">
      <c r="A9" s="126"/>
      <c r="B9" s="168"/>
      <c r="C9" s="129" t="s">
        <v>43</v>
      </c>
      <c r="D9" s="123" t="s">
        <v>37</v>
      </c>
      <c r="E9" s="166">
        <v>1500</v>
      </c>
      <c r="F9" s="167">
        <f t="shared" si="0"/>
        <v>0.110154905335628</v>
      </c>
      <c r="G9" s="123">
        <v>128</v>
      </c>
      <c r="H9" s="166">
        <f t="shared" si="1"/>
        <v>192000</v>
      </c>
      <c r="I9" s="186">
        <f t="shared" si="2"/>
        <v>640000</v>
      </c>
      <c r="J9" s="187">
        <v>0.3</v>
      </c>
      <c r="K9" s="186">
        <f t="shared" si="3"/>
        <v>48000</v>
      </c>
      <c r="L9" s="123">
        <v>4</v>
      </c>
      <c r="M9" s="189"/>
    </row>
    <row r="10" s="112" customFormat="1" ht="35.1" customHeight="1" spans="1:13">
      <c r="A10" s="126"/>
      <c r="B10" s="169"/>
      <c r="C10" s="129" t="s">
        <v>44</v>
      </c>
      <c r="D10" s="131" t="s">
        <v>45</v>
      </c>
      <c r="E10" s="166">
        <v>8000</v>
      </c>
      <c r="F10" s="167">
        <f t="shared" si="0"/>
        <v>0.0258175559380379</v>
      </c>
      <c r="G10" s="123">
        <v>30</v>
      </c>
      <c r="H10" s="166">
        <f t="shared" si="1"/>
        <v>240000</v>
      </c>
      <c r="I10" s="186">
        <f t="shared" si="2"/>
        <v>800000</v>
      </c>
      <c r="J10" s="187">
        <v>0.3</v>
      </c>
      <c r="K10" s="186">
        <f t="shared" si="3"/>
        <v>80000</v>
      </c>
      <c r="L10" s="123">
        <v>3</v>
      </c>
      <c r="M10" s="189"/>
    </row>
    <row r="11" s="112" customFormat="1" ht="35.1" customHeight="1" spans="1:13">
      <c r="A11" s="132"/>
      <c r="B11" s="121" t="s">
        <v>46</v>
      </c>
      <c r="C11" s="123" t="s">
        <v>47</v>
      </c>
      <c r="D11" s="123" t="s">
        <v>37</v>
      </c>
      <c r="E11" s="166">
        <v>800</v>
      </c>
      <c r="F11" s="167">
        <f t="shared" si="0"/>
        <v>0.0516351118760757</v>
      </c>
      <c r="G11" s="123">
        <v>60</v>
      </c>
      <c r="H11" s="166">
        <f t="shared" si="1"/>
        <v>48000</v>
      </c>
      <c r="I11" s="186">
        <f t="shared" si="2"/>
        <v>160000</v>
      </c>
      <c r="J11" s="187">
        <v>0.3</v>
      </c>
      <c r="K11" s="186">
        <f t="shared" si="3"/>
        <v>16000</v>
      </c>
      <c r="L11" s="123">
        <v>3</v>
      </c>
      <c r="M11" s="189"/>
    </row>
    <row r="12" s="112" customFormat="1" ht="35.1" customHeight="1" spans="1:13">
      <c r="A12" s="132"/>
      <c r="B12" s="121"/>
      <c r="C12" s="123" t="s">
        <v>48</v>
      </c>
      <c r="D12" s="123" t="s">
        <v>37</v>
      </c>
      <c r="E12" s="166">
        <v>1500</v>
      </c>
      <c r="F12" s="167">
        <f t="shared" si="0"/>
        <v>0.00688468158347676</v>
      </c>
      <c r="G12" s="123">
        <v>8</v>
      </c>
      <c r="H12" s="166">
        <f t="shared" si="1"/>
        <v>12000</v>
      </c>
      <c r="I12" s="186">
        <f t="shared" si="2"/>
        <v>40000</v>
      </c>
      <c r="J12" s="187">
        <v>0.3</v>
      </c>
      <c r="K12" s="186">
        <f t="shared" si="3"/>
        <v>4000</v>
      </c>
      <c r="L12" s="123">
        <v>3</v>
      </c>
      <c r="M12" s="189"/>
    </row>
    <row r="13" s="112" customFormat="1" ht="35.1" customHeight="1" spans="1:13">
      <c r="A13" s="132"/>
      <c r="B13" s="121"/>
      <c r="C13" s="123" t="s">
        <v>49</v>
      </c>
      <c r="D13" s="123" t="s">
        <v>37</v>
      </c>
      <c r="E13" s="166">
        <v>3500</v>
      </c>
      <c r="F13" s="167">
        <f t="shared" si="0"/>
        <v>0.0516351118760757</v>
      </c>
      <c r="G13" s="123">
        <v>60</v>
      </c>
      <c r="H13" s="166">
        <f t="shared" si="1"/>
        <v>210000</v>
      </c>
      <c r="I13" s="186">
        <f t="shared" si="2"/>
        <v>700000</v>
      </c>
      <c r="J13" s="187">
        <v>0.3</v>
      </c>
      <c r="K13" s="186">
        <f t="shared" si="3"/>
        <v>52500</v>
      </c>
      <c r="L13" s="123">
        <v>4</v>
      </c>
      <c r="M13" s="189"/>
    </row>
    <row r="14" s="112" customFormat="1" ht="35.1" customHeight="1" spans="1:13">
      <c r="A14" s="132"/>
      <c r="B14" s="121"/>
      <c r="C14" s="125" t="s">
        <v>50</v>
      </c>
      <c r="D14" s="131" t="s">
        <v>51</v>
      </c>
      <c r="E14" s="166" t="s">
        <v>52</v>
      </c>
      <c r="F14" s="167">
        <f t="shared" si="0"/>
        <v>0.00430292598967298</v>
      </c>
      <c r="G14" s="123">
        <v>5</v>
      </c>
      <c r="H14" s="166">
        <v>185000</v>
      </c>
      <c r="I14" s="190">
        <v>425000</v>
      </c>
      <c r="J14" s="187">
        <v>0.2</v>
      </c>
      <c r="K14" s="190">
        <v>70000</v>
      </c>
      <c r="L14" s="123">
        <v>2.6</v>
      </c>
      <c r="M14" s="191" t="s">
        <v>53</v>
      </c>
    </row>
    <row r="15" s="112" customFormat="1" ht="35.1" customHeight="1" spans="1:13">
      <c r="A15" s="132"/>
      <c r="B15" s="121"/>
      <c r="C15" s="121"/>
      <c r="D15" s="131" t="s">
        <v>54</v>
      </c>
      <c r="E15" s="166" t="s">
        <v>52</v>
      </c>
      <c r="F15" s="167">
        <f t="shared" si="0"/>
        <v>0.150602409638554</v>
      </c>
      <c r="G15" s="123">
        <v>175</v>
      </c>
      <c r="H15" s="166">
        <v>1435000</v>
      </c>
      <c r="I15" s="190">
        <v>50675000</v>
      </c>
      <c r="J15" s="187">
        <v>0.1</v>
      </c>
      <c r="K15" s="190">
        <v>700000</v>
      </c>
      <c r="L15" s="123">
        <f>H15/K15</f>
        <v>2.05</v>
      </c>
      <c r="M15" s="192"/>
    </row>
    <row r="16" s="112" customFormat="1" ht="35.1" customHeight="1" spans="1:13">
      <c r="A16" s="170" t="s">
        <v>55</v>
      </c>
      <c r="B16" s="171"/>
      <c r="C16" s="172"/>
      <c r="D16" s="123" t="s">
        <v>52</v>
      </c>
      <c r="E16" s="123" t="s">
        <v>52</v>
      </c>
      <c r="F16" s="173">
        <f t="shared" ref="F16:I16" si="4">SUM(F3:F15)</f>
        <v>1.05507745266781</v>
      </c>
      <c r="G16" s="138">
        <f t="shared" si="4"/>
        <v>1226</v>
      </c>
      <c r="H16" s="174">
        <f t="shared" si="4"/>
        <v>3783600</v>
      </c>
      <c r="I16" s="193">
        <f t="shared" si="4"/>
        <v>59012000</v>
      </c>
      <c r="J16" s="138" t="s">
        <v>52</v>
      </c>
      <c r="K16" s="193">
        <f>SUM(K3:K15)</f>
        <v>1335900</v>
      </c>
      <c r="L16" s="138" t="s">
        <v>52</v>
      </c>
      <c r="M16" s="138"/>
    </row>
    <row r="17" s="112" customFormat="1" ht="35.1" customHeight="1" spans="1:13">
      <c r="A17" s="175" t="s">
        <v>56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94"/>
    </row>
    <row r="18" s="112" customFormat="1" ht="32.25" customHeight="1" spans="1:2">
      <c r="A18" s="134"/>
      <c r="B18" s="134"/>
    </row>
    <row r="19" s="112" customFormat="1" ht="35.1" customHeight="1" spans="1:13">
      <c r="A19" s="135" t="s">
        <v>1</v>
      </c>
      <c r="B19" s="135" t="s">
        <v>21</v>
      </c>
      <c r="C19" s="136" t="s">
        <v>2</v>
      </c>
      <c r="D19" s="137" t="s">
        <v>22</v>
      </c>
      <c r="E19" s="137" t="s">
        <v>23</v>
      </c>
      <c r="F19" s="137" t="s">
        <v>24</v>
      </c>
      <c r="G19" s="137" t="s">
        <v>25</v>
      </c>
      <c r="H19" s="137" t="s">
        <v>26</v>
      </c>
      <c r="I19" s="137" t="s">
        <v>57</v>
      </c>
      <c r="J19" s="137" t="s">
        <v>28</v>
      </c>
      <c r="K19" s="137" t="s">
        <v>58</v>
      </c>
      <c r="L19" s="137" t="s">
        <v>52</v>
      </c>
      <c r="M19" s="137" t="s">
        <v>31</v>
      </c>
    </row>
    <row r="20" s="112" customFormat="1" ht="35.1" customHeight="1" spans="1:13">
      <c r="A20" s="138" t="s">
        <v>59</v>
      </c>
      <c r="B20" s="138" t="s">
        <v>60</v>
      </c>
      <c r="C20" s="139" t="s">
        <v>61</v>
      </c>
      <c r="D20" s="123" t="s">
        <v>42</v>
      </c>
      <c r="E20" s="177" t="s">
        <v>52</v>
      </c>
      <c r="F20" s="167">
        <f t="shared" ref="F20:F22" si="5">G20/80</f>
        <v>0.1875</v>
      </c>
      <c r="G20" s="178">
        <v>15</v>
      </c>
      <c r="H20" s="166">
        <v>795800</v>
      </c>
      <c r="I20" s="195">
        <f>H20/J20</f>
        <v>2652666.66666667</v>
      </c>
      <c r="J20" s="125">
        <v>0.3</v>
      </c>
      <c r="K20" s="196" t="s">
        <v>62</v>
      </c>
      <c r="L20" s="142" t="s">
        <v>52</v>
      </c>
      <c r="M20" s="197"/>
    </row>
    <row r="21" s="112" customFormat="1" ht="35.1" customHeight="1" spans="1:13">
      <c r="A21" s="138"/>
      <c r="B21" s="138"/>
      <c r="C21" s="139" t="s">
        <v>63</v>
      </c>
      <c r="D21" s="123" t="s">
        <v>37</v>
      </c>
      <c r="E21" s="177" t="s">
        <v>52</v>
      </c>
      <c r="F21" s="167">
        <f t="shared" si="5"/>
        <v>0.3125</v>
      </c>
      <c r="G21" s="179">
        <v>25</v>
      </c>
      <c r="H21" s="166">
        <v>1230000</v>
      </c>
      <c r="I21" s="186">
        <f>H21/0.5</f>
        <v>2460000</v>
      </c>
      <c r="J21" s="125" t="s">
        <v>64</v>
      </c>
      <c r="K21" s="198"/>
      <c r="L21" s="199"/>
      <c r="M21" s="197"/>
    </row>
    <row r="22" s="112" customFormat="1" ht="35.1" customHeight="1" spans="1:13">
      <c r="A22" s="138"/>
      <c r="B22" s="138"/>
      <c r="C22" s="139" t="s">
        <v>65</v>
      </c>
      <c r="D22" s="123" t="s">
        <v>66</v>
      </c>
      <c r="E22" s="177" t="s">
        <v>23</v>
      </c>
      <c r="F22" s="167">
        <f t="shared" si="5"/>
        <v>0.5</v>
      </c>
      <c r="G22" s="179">
        <v>40</v>
      </c>
      <c r="H22" s="166">
        <v>933500</v>
      </c>
      <c r="I22" s="186">
        <f>H22/0.1</f>
        <v>9335000</v>
      </c>
      <c r="J22" s="125">
        <v>0.1</v>
      </c>
      <c r="K22" s="198"/>
      <c r="L22" s="199"/>
      <c r="M22" s="197"/>
    </row>
    <row r="23" s="112" customFormat="1" ht="35.1" customHeight="1" spans="1:16380">
      <c r="A23" s="180" t="s">
        <v>55</v>
      </c>
      <c r="B23" s="181"/>
      <c r="C23" s="181"/>
      <c r="D23" s="181"/>
      <c r="E23" s="131" t="s">
        <v>52</v>
      </c>
      <c r="F23" s="173">
        <f t="shared" ref="F23:I23" si="6">SUM(F20:F22)</f>
        <v>1</v>
      </c>
      <c r="G23" s="182">
        <f t="shared" si="6"/>
        <v>80</v>
      </c>
      <c r="H23" s="174">
        <f t="shared" si="6"/>
        <v>2959300</v>
      </c>
      <c r="I23" s="193">
        <f t="shared" si="6"/>
        <v>14447666.6666667</v>
      </c>
      <c r="J23" s="131"/>
      <c r="K23" s="131"/>
      <c r="L23" s="131"/>
      <c r="M23" s="197"/>
      <c r="XEW23" s="114"/>
      <c r="XEX23" s="114"/>
      <c r="XEY23" s="114"/>
      <c r="XEZ23" s="114"/>
    </row>
    <row r="24" s="112" customFormat="1" ht="35.1" customHeight="1" spans="1:16380">
      <c r="A24" s="183" t="s">
        <v>67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200"/>
      <c r="XEW24" s="114"/>
      <c r="XEX24" s="114"/>
      <c r="XEY24" s="114"/>
      <c r="XEZ24" s="114"/>
    </row>
    <row r="25" s="112" customFormat="1" ht="25.5" spans="1:16384">
      <c r="A25" s="183" t="s">
        <v>68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200"/>
      <c r="XEW25" s="114"/>
      <c r="XEX25" s="114"/>
      <c r="XEY25" s="114"/>
      <c r="XEZ25" s="114"/>
      <c r="XFA25" s="114"/>
      <c r="XFB25" s="114"/>
      <c r="XFC25" s="114"/>
      <c r="XFD25" s="114"/>
    </row>
    <row r="26" s="112" customFormat="1" spans="16377:16384">
      <c r="XEW26" s="114"/>
      <c r="XEX26" s="114"/>
      <c r="XEY26" s="114"/>
      <c r="XEZ26" s="114"/>
      <c r="XFA26" s="114"/>
      <c r="XFB26" s="114"/>
      <c r="XFC26" s="114"/>
      <c r="XFD26" s="114"/>
    </row>
    <row r="27" s="112" customFormat="1" spans="16377:16384">
      <c r="XEW27" s="114"/>
      <c r="XEX27" s="114"/>
      <c r="XEY27" s="114"/>
      <c r="XEZ27" s="114"/>
      <c r="XFA27" s="114"/>
      <c r="XFB27" s="114"/>
      <c r="XFC27" s="114"/>
      <c r="XFD27" s="114"/>
    </row>
    <row r="28" s="112" customFormat="1" spans="16377:16384">
      <c r="XEW28" s="114"/>
      <c r="XEX28" s="114"/>
      <c r="XEY28" s="114"/>
      <c r="XEZ28" s="114"/>
      <c r="XFA28" s="114"/>
      <c r="XFB28" s="114"/>
      <c r="XFC28" s="114"/>
      <c r="XFD28" s="114"/>
    </row>
    <row r="29" s="112" customFormat="1" spans="9:16384">
      <c r="I29" s="201"/>
      <c r="XEW29" s="114"/>
      <c r="XEX29" s="114"/>
      <c r="XEY29" s="114"/>
      <c r="XEZ29" s="114"/>
      <c r="XFA29" s="114"/>
      <c r="XFB29" s="114"/>
      <c r="XFC29" s="114"/>
      <c r="XFD29" s="114"/>
    </row>
  </sheetData>
  <mergeCells count="17">
    <mergeCell ref="A1:M1"/>
    <mergeCell ref="A16:C16"/>
    <mergeCell ref="A17:M17"/>
    <mergeCell ref="A23:D23"/>
    <mergeCell ref="A24:M24"/>
    <mergeCell ref="A25:M25"/>
    <mergeCell ref="A3:A15"/>
    <mergeCell ref="A20:A22"/>
    <mergeCell ref="B3:B10"/>
    <mergeCell ref="B11:B15"/>
    <mergeCell ref="B20:B22"/>
    <mergeCell ref="C3:C4"/>
    <mergeCell ref="C6:C7"/>
    <mergeCell ref="C14:C15"/>
    <mergeCell ref="K20:K22"/>
    <mergeCell ref="L20:L22"/>
    <mergeCell ref="M14:M15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zoomScale="85" zoomScaleNormal="85" topLeftCell="B1" workbookViewId="0">
      <pane ySplit="1" topLeftCell="A6" activePane="bottomLeft" state="frozen"/>
      <selection/>
      <selection pane="bottomLeft" activeCell="J16" sqref="J16"/>
    </sheetView>
  </sheetViews>
  <sheetFormatPr defaultColWidth="9" defaultRowHeight="17.25"/>
  <cols>
    <col min="1" max="2" width="13.9" style="112" customWidth="1"/>
    <col min="3" max="3" width="25.7" style="112" customWidth="1"/>
    <col min="4" max="4" width="15.7333333333333" style="112" customWidth="1"/>
    <col min="5" max="5" width="13.225" style="112" customWidth="1"/>
    <col min="6" max="6" width="18.2333333333333" style="112" customWidth="1"/>
    <col min="7" max="7" width="16.3166666666667" style="112" customWidth="1"/>
    <col min="8" max="8" width="17.0583333333333" style="112" customWidth="1"/>
    <col min="9" max="9" width="18.525" style="112" customWidth="1"/>
    <col min="10" max="10" width="43.675" style="113" customWidth="1"/>
    <col min="11" max="11" width="11.375" style="112" customWidth="1"/>
    <col min="12" max="12" width="14.375" style="112" customWidth="1"/>
    <col min="13" max="13" width="15.5" style="112" customWidth="1"/>
    <col min="14" max="14" width="18" style="112" customWidth="1"/>
    <col min="15" max="15" width="15.875" style="112" customWidth="1"/>
    <col min="16" max="16374" width="9" style="112"/>
    <col min="16375" max="16379" width="9" style="114"/>
    <col min="16380" max="16384" width="9" style="115"/>
  </cols>
  <sheetData>
    <row r="1" s="112" customFormat="1" ht="35.1" customHeight="1" spans="1:11">
      <c r="A1" s="116" t="s">
        <v>1</v>
      </c>
      <c r="B1" s="117" t="s">
        <v>21</v>
      </c>
      <c r="C1" s="116" t="s">
        <v>2</v>
      </c>
      <c r="D1" s="118" t="s">
        <v>69</v>
      </c>
      <c r="E1" s="118" t="s">
        <v>70</v>
      </c>
      <c r="F1" s="119" t="s">
        <v>71</v>
      </c>
      <c r="G1" s="119" t="s">
        <v>72</v>
      </c>
      <c r="H1" s="119" t="s">
        <v>73</v>
      </c>
      <c r="I1" s="117" t="s">
        <v>74</v>
      </c>
      <c r="J1" s="140" t="s">
        <v>75</v>
      </c>
      <c r="K1" s="141"/>
    </row>
    <row r="2" s="112" customFormat="1" ht="35.1" customHeight="1" spans="1:11">
      <c r="A2" s="120" t="s">
        <v>32</v>
      </c>
      <c r="B2" s="121" t="s">
        <v>33</v>
      </c>
      <c r="C2" s="122" t="s">
        <v>34</v>
      </c>
      <c r="D2" s="123" t="s">
        <v>35</v>
      </c>
      <c r="E2" s="124" t="s">
        <v>35</v>
      </c>
      <c r="F2" s="125" t="s">
        <v>76</v>
      </c>
      <c r="G2" s="125" t="s">
        <v>77</v>
      </c>
      <c r="H2" s="125" t="s">
        <v>78</v>
      </c>
      <c r="I2" s="142" t="s">
        <v>79</v>
      </c>
      <c r="J2" s="143" t="s">
        <v>80</v>
      </c>
      <c r="K2" s="141"/>
    </row>
    <row r="3" s="112" customFormat="1" ht="35.1" customHeight="1" spans="1:11">
      <c r="A3" s="126"/>
      <c r="B3" s="121"/>
      <c r="C3" s="127"/>
      <c r="D3" s="123" t="s">
        <v>37</v>
      </c>
      <c r="E3" s="124" t="s">
        <v>81</v>
      </c>
      <c r="F3" s="128"/>
      <c r="G3" s="128"/>
      <c r="H3" s="128"/>
      <c r="I3" s="144"/>
      <c r="J3" s="145" t="s">
        <v>80</v>
      </c>
      <c r="K3" s="141"/>
    </row>
    <row r="4" s="112" customFormat="1" ht="35.1" customHeight="1" spans="1:11">
      <c r="A4" s="126"/>
      <c r="B4" s="121"/>
      <c r="C4" s="129" t="s">
        <v>38</v>
      </c>
      <c r="D4" s="123" t="s">
        <v>37</v>
      </c>
      <c r="E4" s="124" t="s">
        <v>81</v>
      </c>
      <c r="F4" s="123" t="s">
        <v>76</v>
      </c>
      <c r="G4" s="123" t="s">
        <v>77</v>
      </c>
      <c r="H4" s="123" t="s">
        <v>82</v>
      </c>
      <c r="I4" s="146" t="s">
        <v>79</v>
      </c>
      <c r="J4" s="147" t="s">
        <v>83</v>
      </c>
      <c r="K4" s="141"/>
    </row>
    <row r="5" s="112" customFormat="1" ht="35.1" customHeight="1" spans="1:11">
      <c r="A5" s="126"/>
      <c r="B5" s="121"/>
      <c r="C5" s="122" t="s">
        <v>39</v>
      </c>
      <c r="D5" s="123" t="s">
        <v>40</v>
      </c>
      <c r="E5" s="130" t="s">
        <v>81</v>
      </c>
      <c r="F5" s="125" t="s">
        <v>84</v>
      </c>
      <c r="G5" s="125" t="s">
        <v>85</v>
      </c>
      <c r="H5" s="125" t="s">
        <v>86</v>
      </c>
      <c r="I5" s="148" t="s">
        <v>79</v>
      </c>
      <c r="J5" s="149" t="s">
        <v>87</v>
      </c>
      <c r="K5" s="141"/>
    </row>
    <row r="6" s="112" customFormat="1" ht="35.1" customHeight="1" spans="1:11">
      <c r="A6" s="126"/>
      <c r="B6" s="121"/>
      <c r="C6" s="127"/>
      <c r="D6" s="123" t="s">
        <v>37</v>
      </c>
      <c r="E6" s="124" t="s">
        <v>81</v>
      </c>
      <c r="F6" s="128"/>
      <c r="G6" s="128"/>
      <c r="H6" s="128"/>
      <c r="I6" s="150" t="s">
        <v>88</v>
      </c>
      <c r="J6" s="151" t="s">
        <v>89</v>
      </c>
      <c r="K6" s="141"/>
    </row>
    <row r="7" s="112" customFormat="1" ht="35.1" customHeight="1" spans="1:11">
      <c r="A7" s="126"/>
      <c r="B7" s="121"/>
      <c r="C7" s="129" t="s">
        <v>41</v>
      </c>
      <c r="D7" s="123" t="s">
        <v>42</v>
      </c>
      <c r="E7" s="124" t="s">
        <v>35</v>
      </c>
      <c r="F7" s="123" t="s">
        <v>90</v>
      </c>
      <c r="G7" s="123" t="s">
        <v>91</v>
      </c>
      <c r="H7" s="123" t="s">
        <v>78</v>
      </c>
      <c r="I7" s="152" t="s">
        <v>92</v>
      </c>
      <c r="J7" s="153" t="s">
        <v>93</v>
      </c>
      <c r="K7" s="141"/>
    </row>
    <row r="8" s="112" customFormat="1" ht="35.1" customHeight="1" spans="1:11">
      <c r="A8" s="126"/>
      <c r="B8" s="121"/>
      <c r="C8" s="129" t="s">
        <v>43</v>
      </c>
      <c r="D8" s="123" t="s">
        <v>37</v>
      </c>
      <c r="E8" s="124" t="s">
        <v>81</v>
      </c>
      <c r="F8" s="123" t="s">
        <v>84</v>
      </c>
      <c r="G8" s="123" t="s">
        <v>91</v>
      </c>
      <c r="H8" s="123" t="s">
        <v>86</v>
      </c>
      <c r="I8" s="142" t="s">
        <v>94</v>
      </c>
      <c r="J8" s="149" t="s">
        <v>95</v>
      </c>
      <c r="K8" s="141"/>
    </row>
    <row r="9" s="112" customFormat="1" ht="35.1" customHeight="1" spans="1:11">
      <c r="A9" s="126"/>
      <c r="B9" s="121"/>
      <c r="C9" s="129" t="s">
        <v>44</v>
      </c>
      <c r="D9" s="131" t="s">
        <v>45</v>
      </c>
      <c r="E9" s="124" t="s">
        <v>81</v>
      </c>
      <c r="F9" s="123" t="s">
        <v>96</v>
      </c>
      <c r="G9" s="123" t="s">
        <v>96</v>
      </c>
      <c r="H9" s="124" t="s">
        <v>96</v>
      </c>
      <c r="I9" s="154" t="s">
        <v>96</v>
      </c>
      <c r="J9" s="155" t="s">
        <v>97</v>
      </c>
      <c r="K9" s="141"/>
    </row>
    <row r="10" s="112" customFormat="1" ht="35.1" customHeight="1" spans="1:11">
      <c r="A10" s="126"/>
      <c r="B10" s="128"/>
      <c r="C10" s="129" t="s">
        <v>48</v>
      </c>
      <c r="D10" s="123" t="s">
        <v>37</v>
      </c>
      <c r="E10" s="124" t="s">
        <v>37</v>
      </c>
      <c r="F10" s="123" t="s">
        <v>84</v>
      </c>
      <c r="G10" s="123" t="s">
        <v>98</v>
      </c>
      <c r="H10" s="123" t="s">
        <v>78</v>
      </c>
      <c r="I10" s="144" t="s">
        <v>92</v>
      </c>
      <c r="J10" s="156" t="s">
        <v>99</v>
      </c>
      <c r="K10" s="141"/>
    </row>
    <row r="11" s="112" customFormat="1" ht="35.1" customHeight="1" spans="1:11">
      <c r="A11" s="132"/>
      <c r="B11" s="121" t="s">
        <v>46</v>
      </c>
      <c r="C11" s="123" t="s">
        <v>47</v>
      </c>
      <c r="D11" s="123" t="s">
        <v>37</v>
      </c>
      <c r="E11" s="124" t="s">
        <v>81</v>
      </c>
      <c r="F11" s="123" t="s">
        <v>100</v>
      </c>
      <c r="G11" s="123" t="s">
        <v>77</v>
      </c>
      <c r="H11" s="123" t="s">
        <v>78</v>
      </c>
      <c r="I11" s="146" t="s">
        <v>101</v>
      </c>
      <c r="J11" s="157" t="s">
        <v>102</v>
      </c>
      <c r="K11" s="141"/>
    </row>
    <row r="12" s="112" customFormat="1" ht="35.1" customHeight="1" spans="1:11">
      <c r="A12" s="132"/>
      <c r="B12" s="121"/>
      <c r="C12" s="123" t="s">
        <v>49</v>
      </c>
      <c r="D12" s="123" t="s">
        <v>37</v>
      </c>
      <c r="E12" s="124" t="s">
        <v>81</v>
      </c>
      <c r="F12" s="123" t="s">
        <v>103</v>
      </c>
      <c r="G12" s="123" t="s">
        <v>104</v>
      </c>
      <c r="H12" s="123" t="s">
        <v>86</v>
      </c>
      <c r="I12" s="158" t="s">
        <v>105</v>
      </c>
      <c r="J12" s="155" t="s">
        <v>106</v>
      </c>
      <c r="K12" s="141"/>
    </row>
    <row r="13" s="112" customFormat="1" ht="35.1" customHeight="1" spans="1:11">
      <c r="A13" s="133"/>
      <c r="B13" s="128"/>
      <c r="C13" s="123" t="s">
        <v>50</v>
      </c>
      <c r="D13" s="123" t="s">
        <v>42</v>
      </c>
      <c r="E13" s="124" t="s">
        <v>107</v>
      </c>
      <c r="F13" s="123" t="s">
        <v>76</v>
      </c>
      <c r="G13" s="123" t="s">
        <v>108</v>
      </c>
      <c r="H13" s="123" t="s">
        <v>109</v>
      </c>
      <c r="I13" s="159" t="s">
        <v>79</v>
      </c>
      <c r="J13" s="156" t="s">
        <v>110</v>
      </c>
      <c r="K13" s="141"/>
    </row>
    <row r="14" s="112" customFormat="1" ht="32.25" customHeight="1" spans="1:10">
      <c r="A14" s="134"/>
      <c r="B14" s="134"/>
      <c r="I14" s="160"/>
      <c r="J14" s="113"/>
    </row>
    <row r="15" s="112" customFormat="1" ht="35.1" customHeight="1" spans="1:10">
      <c r="A15" s="135" t="s">
        <v>1</v>
      </c>
      <c r="B15" s="135"/>
      <c r="C15" s="136" t="s">
        <v>2</v>
      </c>
      <c r="D15" s="137" t="s">
        <v>22</v>
      </c>
      <c r="E15" s="136" t="s">
        <v>70</v>
      </c>
      <c r="F15" s="136" t="s">
        <v>71</v>
      </c>
      <c r="G15" s="136" t="s">
        <v>72</v>
      </c>
      <c r="H15" s="135" t="s">
        <v>73</v>
      </c>
      <c r="I15" s="135" t="s">
        <v>74</v>
      </c>
      <c r="J15" s="161" t="s">
        <v>75</v>
      </c>
    </row>
    <row r="16" s="112" customFormat="1" ht="35.1" customHeight="1" spans="1:10">
      <c r="A16" s="138" t="s">
        <v>59</v>
      </c>
      <c r="B16" s="131" t="s">
        <v>60</v>
      </c>
      <c r="C16" s="139" t="s">
        <v>61</v>
      </c>
      <c r="D16" s="123" t="s">
        <v>42</v>
      </c>
      <c r="E16" s="131" t="s">
        <v>111</v>
      </c>
      <c r="F16" s="123" t="s">
        <v>76</v>
      </c>
      <c r="G16" s="130" t="s">
        <v>112</v>
      </c>
      <c r="H16" s="123" t="s">
        <v>86</v>
      </c>
      <c r="I16" s="131" t="s">
        <v>52</v>
      </c>
      <c r="J16" s="162" t="s">
        <v>113</v>
      </c>
    </row>
    <row r="17" s="112" customFormat="1" ht="35.1" customHeight="1" spans="1:10">
      <c r="A17" s="138"/>
      <c r="B17" s="131"/>
      <c r="C17" s="139" t="s">
        <v>63</v>
      </c>
      <c r="D17" s="123" t="s">
        <v>37</v>
      </c>
      <c r="E17" s="131" t="s">
        <v>114</v>
      </c>
      <c r="F17" s="123" t="s">
        <v>76</v>
      </c>
      <c r="G17" s="130" t="s">
        <v>77</v>
      </c>
      <c r="H17" s="123" t="s">
        <v>115</v>
      </c>
      <c r="I17" s="131"/>
      <c r="J17" s="162" t="s">
        <v>116</v>
      </c>
    </row>
    <row r="18" s="112" customFormat="1" ht="35.1" customHeight="1" spans="1:10">
      <c r="A18" s="138"/>
      <c r="B18" s="131"/>
      <c r="C18" s="139" t="s">
        <v>65</v>
      </c>
      <c r="D18" s="123" t="s">
        <v>117</v>
      </c>
      <c r="E18" s="131" t="s">
        <v>117</v>
      </c>
      <c r="F18" s="123" t="s">
        <v>76</v>
      </c>
      <c r="G18" s="130" t="s">
        <v>77</v>
      </c>
      <c r="H18" s="123" t="s">
        <v>115</v>
      </c>
      <c r="I18" s="131"/>
      <c r="J18" s="162" t="s">
        <v>118</v>
      </c>
    </row>
    <row r="19" s="112" customFormat="1" spans="10:16384">
      <c r="J19" s="113"/>
      <c r="XEU19" s="114"/>
      <c r="XEV19" s="114"/>
      <c r="XEW19" s="114"/>
      <c r="XEX19" s="114"/>
      <c r="XEY19" s="114"/>
      <c r="XEZ19" s="115"/>
      <c r="XFA19" s="115"/>
      <c r="XFB19" s="115"/>
      <c r="XFC19" s="115"/>
      <c r="XFD19" s="115"/>
    </row>
    <row r="20" s="112" customFormat="1" spans="10:16384">
      <c r="J20" s="113"/>
      <c r="XEU20" s="114"/>
      <c r="XEV20" s="114"/>
      <c r="XEW20" s="114"/>
      <c r="XEX20" s="114"/>
      <c r="XEY20" s="114"/>
      <c r="XEZ20" s="115"/>
      <c r="XFA20" s="115"/>
      <c r="XFB20" s="115"/>
      <c r="XFC20" s="115"/>
      <c r="XFD20" s="115"/>
    </row>
  </sheetData>
  <mergeCells count="15">
    <mergeCell ref="A2:A13"/>
    <mergeCell ref="A16:A18"/>
    <mergeCell ref="B2:B10"/>
    <mergeCell ref="B11:B13"/>
    <mergeCell ref="B16:B18"/>
    <mergeCell ref="C2:C3"/>
    <mergeCell ref="C5:C6"/>
    <mergeCell ref="F2:F3"/>
    <mergeCell ref="F5:F6"/>
    <mergeCell ref="G2:G3"/>
    <mergeCell ref="G5:G6"/>
    <mergeCell ref="H2:H3"/>
    <mergeCell ref="H5:H6"/>
    <mergeCell ref="I2:I3"/>
    <mergeCell ref="I16:I18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zoomScale="80" zoomScaleNormal="80" workbookViewId="0">
      <pane xSplit="1" ySplit="2" topLeftCell="B3" activePane="bottomRight" state="frozenSplit"/>
      <selection/>
      <selection pane="topRight"/>
      <selection pane="bottomLeft"/>
      <selection pane="bottomRight" activeCell="H25" sqref="H25"/>
    </sheetView>
  </sheetViews>
  <sheetFormatPr defaultColWidth="9" defaultRowHeight="13.5" outlineLevelCol="7"/>
  <cols>
    <col min="1" max="1" width="21" style="82" customWidth="1"/>
    <col min="2" max="2" width="17" style="82" customWidth="1"/>
    <col min="3" max="3" width="50.875" style="82" customWidth="1"/>
    <col min="4" max="4" width="57.25" style="82" customWidth="1"/>
    <col min="5" max="6" width="9" style="82"/>
    <col min="7" max="7" width="12.125" style="82" customWidth="1"/>
    <col min="8" max="8" width="13.875" style="82" customWidth="1"/>
    <col min="9" max="16384" width="9" style="82"/>
  </cols>
  <sheetData>
    <row r="1" ht="25.5" customHeight="1" spans="1:8">
      <c r="A1" s="83" t="s">
        <v>6</v>
      </c>
      <c r="B1" s="84"/>
      <c r="C1" s="84"/>
      <c r="D1" s="84"/>
      <c r="E1" s="84"/>
      <c r="F1" s="84"/>
      <c r="G1" s="84"/>
      <c r="H1" s="84"/>
    </row>
    <row r="2" ht="16.5" spans="1:8">
      <c r="A2" s="85" t="s">
        <v>1</v>
      </c>
      <c r="B2" s="85" t="s">
        <v>2</v>
      </c>
      <c r="C2" s="85"/>
      <c r="D2" s="85" t="s">
        <v>119</v>
      </c>
      <c r="E2" s="85" t="s">
        <v>120</v>
      </c>
      <c r="F2" s="85" t="s">
        <v>121</v>
      </c>
      <c r="G2" s="85" t="s">
        <v>122</v>
      </c>
      <c r="H2" s="85" t="s">
        <v>55</v>
      </c>
    </row>
    <row r="3" ht="16.5" spans="1:8">
      <c r="A3" s="86" t="s">
        <v>123</v>
      </c>
      <c r="B3" s="86" t="s">
        <v>124</v>
      </c>
      <c r="C3" s="87" t="s">
        <v>125</v>
      </c>
      <c r="D3" s="88" t="s">
        <v>126</v>
      </c>
      <c r="E3" s="89">
        <v>1</v>
      </c>
      <c r="F3" s="89" t="s">
        <v>127</v>
      </c>
      <c r="G3" s="90">
        <v>200000</v>
      </c>
      <c r="H3" s="91">
        <f t="shared" ref="H3:H7" si="0">G3*E3</f>
        <v>200000</v>
      </c>
    </row>
    <row r="4" ht="16.5" spans="1:8">
      <c r="A4" s="92"/>
      <c r="B4" s="93"/>
      <c r="C4" s="87" t="s">
        <v>128</v>
      </c>
      <c r="D4" s="88" t="s">
        <v>129</v>
      </c>
      <c r="E4" s="89">
        <v>5</v>
      </c>
      <c r="F4" s="89" t="s">
        <v>130</v>
      </c>
      <c r="G4" s="94">
        <v>6000</v>
      </c>
      <c r="H4" s="95">
        <f t="shared" si="0"/>
        <v>30000</v>
      </c>
    </row>
    <row r="5" ht="16.5" spans="1:8">
      <c r="A5" s="92"/>
      <c r="B5" s="92" t="s">
        <v>131</v>
      </c>
      <c r="C5" s="87" t="s">
        <v>132</v>
      </c>
      <c r="D5" s="88" t="s">
        <v>133</v>
      </c>
      <c r="E5" s="89">
        <v>1</v>
      </c>
      <c r="F5" s="89" t="s">
        <v>127</v>
      </c>
      <c r="G5" s="94">
        <v>50000</v>
      </c>
      <c r="H5" s="95">
        <f t="shared" si="0"/>
        <v>50000</v>
      </c>
    </row>
    <row r="6" ht="16.5" spans="1:8">
      <c r="A6" s="92"/>
      <c r="B6" s="92"/>
      <c r="C6" s="87" t="s">
        <v>128</v>
      </c>
      <c r="D6" s="88" t="s">
        <v>129</v>
      </c>
      <c r="E6" s="89">
        <v>5</v>
      </c>
      <c r="F6" s="89" t="s">
        <v>130</v>
      </c>
      <c r="G6" s="94">
        <v>6000</v>
      </c>
      <c r="H6" s="94">
        <f t="shared" si="0"/>
        <v>30000</v>
      </c>
    </row>
    <row r="7" ht="33" spans="1:8">
      <c r="A7" s="92"/>
      <c r="B7" s="92"/>
      <c r="C7" s="87" t="s">
        <v>134</v>
      </c>
      <c r="D7" s="96" t="s">
        <v>135</v>
      </c>
      <c r="E7" s="89">
        <v>1</v>
      </c>
      <c r="F7" s="89" t="s">
        <v>136</v>
      </c>
      <c r="G7" s="94">
        <v>600000</v>
      </c>
      <c r="H7" s="95">
        <f t="shared" si="0"/>
        <v>600000</v>
      </c>
    </row>
    <row r="8" ht="16.5" spans="1:8">
      <c r="A8" s="92"/>
      <c r="B8" s="92"/>
      <c r="C8" s="87" t="s">
        <v>137</v>
      </c>
      <c r="D8" s="88" t="s">
        <v>138</v>
      </c>
      <c r="E8" s="89">
        <v>5</v>
      </c>
      <c r="F8" s="89" t="s">
        <v>139</v>
      </c>
      <c r="G8" s="94">
        <v>300</v>
      </c>
      <c r="H8" s="94">
        <f t="shared" ref="H8:H15" si="1">G8*E8</f>
        <v>1500</v>
      </c>
    </row>
    <row r="9" ht="16.5" spans="1:8">
      <c r="A9" s="92"/>
      <c r="B9" s="92"/>
      <c r="C9" s="87" t="s">
        <v>140</v>
      </c>
      <c r="D9" s="88" t="s">
        <v>141</v>
      </c>
      <c r="E9" s="89">
        <v>1</v>
      </c>
      <c r="F9" s="89" t="s">
        <v>142</v>
      </c>
      <c r="G9" s="94">
        <v>26000</v>
      </c>
      <c r="H9" s="94">
        <f t="shared" si="1"/>
        <v>26000</v>
      </c>
    </row>
    <row r="10" ht="16.5" spans="1:8">
      <c r="A10" s="92"/>
      <c r="B10" s="93"/>
      <c r="C10" s="97" t="s">
        <v>143</v>
      </c>
      <c r="D10" s="88" t="s">
        <v>144</v>
      </c>
      <c r="E10" s="89">
        <v>2</v>
      </c>
      <c r="F10" s="89" t="s">
        <v>139</v>
      </c>
      <c r="G10" s="94">
        <v>40000</v>
      </c>
      <c r="H10" s="94">
        <f t="shared" si="1"/>
        <v>80000</v>
      </c>
    </row>
    <row r="11" ht="16.5" spans="1:8">
      <c r="A11" s="92"/>
      <c r="B11" s="86" t="s">
        <v>145</v>
      </c>
      <c r="C11" s="97" t="s">
        <v>146</v>
      </c>
      <c r="D11" s="88" t="s">
        <v>138</v>
      </c>
      <c r="E11" s="89">
        <v>2</v>
      </c>
      <c r="F11" s="89" t="s">
        <v>139</v>
      </c>
      <c r="G11" s="94">
        <v>300</v>
      </c>
      <c r="H11" s="94">
        <f t="shared" si="1"/>
        <v>600</v>
      </c>
    </row>
    <row r="12" ht="16.5" spans="1:8">
      <c r="A12" s="86" t="s">
        <v>147</v>
      </c>
      <c r="B12" s="86" t="s">
        <v>124</v>
      </c>
      <c r="C12" s="97" t="s">
        <v>143</v>
      </c>
      <c r="D12" s="88" t="s">
        <v>144</v>
      </c>
      <c r="E12" s="89">
        <v>1</v>
      </c>
      <c r="F12" s="89" t="s">
        <v>139</v>
      </c>
      <c r="G12" s="94">
        <v>40000</v>
      </c>
      <c r="H12" s="94">
        <f t="shared" si="1"/>
        <v>40000</v>
      </c>
    </row>
    <row r="13" ht="16.5" spans="1:8">
      <c r="A13" s="92"/>
      <c r="B13" s="92"/>
      <c r="C13" s="97" t="s">
        <v>148</v>
      </c>
      <c r="D13" s="88" t="s">
        <v>144</v>
      </c>
      <c r="E13" s="89">
        <v>4</v>
      </c>
      <c r="F13" s="89" t="s">
        <v>139</v>
      </c>
      <c r="G13" s="94">
        <v>19125</v>
      </c>
      <c r="H13" s="94">
        <f t="shared" si="1"/>
        <v>76500</v>
      </c>
    </row>
    <row r="14" ht="16.5" spans="1:8">
      <c r="A14" s="92"/>
      <c r="B14" s="93"/>
      <c r="C14" s="98" t="s">
        <v>149</v>
      </c>
      <c r="D14" s="99" t="s">
        <v>150</v>
      </c>
      <c r="E14" s="100">
        <v>15</v>
      </c>
      <c r="F14" s="100" t="s">
        <v>151</v>
      </c>
      <c r="G14" s="101">
        <v>150</v>
      </c>
      <c r="H14" s="101">
        <f t="shared" si="1"/>
        <v>2250</v>
      </c>
    </row>
    <row r="15" ht="16.5" spans="1:8">
      <c r="A15" s="92"/>
      <c r="B15" s="92" t="s">
        <v>131</v>
      </c>
      <c r="C15" s="97" t="s">
        <v>143</v>
      </c>
      <c r="D15" s="88" t="s">
        <v>144</v>
      </c>
      <c r="E15" s="89">
        <v>2</v>
      </c>
      <c r="F15" s="89" t="s">
        <v>139</v>
      </c>
      <c r="G15" s="94">
        <v>40000</v>
      </c>
      <c r="H15" s="101">
        <f t="shared" si="1"/>
        <v>80000</v>
      </c>
    </row>
    <row r="16" customFormat="1" ht="16.5" spans="1:8">
      <c r="A16" s="92"/>
      <c r="B16" s="92"/>
      <c r="C16" s="97" t="s">
        <v>152</v>
      </c>
      <c r="D16" s="88" t="s">
        <v>153</v>
      </c>
      <c r="E16" s="89">
        <v>1</v>
      </c>
      <c r="F16" s="89" t="s">
        <v>136</v>
      </c>
      <c r="G16" s="101">
        <v>25000</v>
      </c>
      <c r="H16" s="101">
        <v>25000</v>
      </c>
    </row>
    <row r="17" customFormat="1" ht="16.5" spans="1:8">
      <c r="A17" s="92"/>
      <c r="B17" s="92"/>
      <c r="C17" s="97" t="s">
        <v>154</v>
      </c>
      <c r="D17" s="88" t="s">
        <v>153</v>
      </c>
      <c r="E17" s="89">
        <v>11</v>
      </c>
      <c r="F17" s="89" t="s">
        <v>136</v>
      </c>
      <c r="G17" s="101">
        <v>11200</v>
      </c>
      <c r="H17" s="101">
        <v>112000</v>
      </c>
    </row>
    <row r="18" customFormat="1" ht="16.5" spans="1:8">
      <c r="A18" s="92"/>
      <c r="B18" s="92"/>
      <c r="C18" s="97" t="s">
        <v>148</v>
      </c>
      <c r="D18" s="88" t="s">
        <v>144</v>
      </c>
      <c r="E18" s="89">
        <v>4</v>
      </c>
      <c r="F18" s="89" t="s">
        <v>139</v>
      </c>
      <c r="G18" s="94">
        <v>19125</v>
      </c>
      <c r="H18" s="94">
        <f>G18*E18</f>
        <v>76500</v>
      </c>
    </row>
    <row r="19" s="82" customFormat="1" ht="16.5" spans="1:8">
      <c r="A19" s="92"/>
      <c r="B19" s="92"/>
      <c r="C19" s="87" t="s">
        <v>140</v>
      </c>
      <c r="D19" s="88" t="s">
        <v>141</v>
      </c>
      <c r="E19" s="89">
        <v>2</v>
      </c>
      <c r="F19" s="89" t="s">
        <v>142</v>
      </c>
      <c r="G19" s="94">
        <v>26000</v>
      </c>
      <c r="H19" s="94">
        <f>G19*E19</f>
        <v>52000</v>
      </c>
    </row>
    <row r="20" ht="16.5" spans="1:8">
      <c r="A20" s="92"/>
      <c r="B20" s="93"/>
      <c r="C20" s="99" t="s">
        <v>149</v>
      </c>
      <c r="D20" s="99" t="s">
        <v>155</v>
      </c>
      <c r="E20" s="100">
        <v>120</v>
      </c>
      <c r="F20" s="100" t="s">
        <v>156</v>
      </c>
      <c r="G20" s="102">
        <v>150</v>
      </c>
      <c r="H20" s="102">
        <f>G20*E20</f>
        <v>18000</v>
      </c>
    </row>
    <row r="21" ht="16.5" spans="1:8">
      <c r="A21" s="93"/>
      <c r="B21" s="93" t="s">
        <v>145</v>
      </c>
      <c r="C21" s="103" t="s">
        <v>149</v>
      </c>
      <c r="D21" s="99" t="s">
        <v>157</v>
      </c>
      <c r="E21" s="100">
        <v>30</v>
      </c>
      <c r="F21" s="100" t="s">
        <v>139</v>
      </c>
      <c r="G21" s="101">
        <v>150</v>
      </c>
      <c r="H21" s="104">
        <f>G21*E21</f>
        <v>4500</v>
      </c>
    </row>
    <row r="22" ht="16.5" spans="1:8">
      <c r="A22" s="105" t="s">
        <v>158</v>
      </c>
      <c r="B22" s="106"/>
      <c r="C22" s="106"/>
      <c r="D22" s="106"/>
      <c r="E22" s="106"/>
      <c r="F22" s="106"/>
      <c r="G22" s="107"/>
      <c r="H22" s="108">
        <f>SUM(H3:H21)</f>
        <v>1504850</v>
      </c>
    </row>
    <row r="23" ht="16.5" spans="1:8">
      <c r="A23" s="89" t="s">
        <v>159</v>
      </c>
      <c r="B23" s="109" t="s">
        <v>160</v>
      </c>
      <c r="C23" s="110"/>
      <c r="D23" s="110"/>
      <c r="E23" s="110"/>
      <c r="F23" s="110"/>
      <c r="G23" s="110"/>
      <c r="H23" s="111"/>
    </row>
  </sheetData>
  <mergeCells count="10">
    <mergeCell ref="A1:H1"/>
    <mergeCell ref="B2:C2"/>
    <mergeCell ref="A22:G22"/>
    <mergeCell ref="B23:H23"/>
    <mergeCell ref="A3:A11"/>
    <mergeCell ref="A12:A21"/>
    <mergeCell ref="B3:B4"/>
    <mergeCell ref="B5:B10"/>
    <mergeCell ref="B12:B14"/>
    <mergeCell ref="B15:B20"/>
  </mergeCell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zoomScale="80" zoomScaleNormal="80" workbookViewId="0">
      <selection activeCell="H25" sqref="H25"/>
    </sheetView>
  </sheetViews>
  <sheetFormatPr defaultColWidth="9" defaultRowHeight="13.5" outlineLevelCol="7"/>
  <cols>
    <col min="1" max="1" width="21" style="82" customWidth="1"/>
    <col min="2" max="2" width="17" style="82" customWidth="1"/>
    <col min="3" max="3" width="50.875" style="82" customWidth="1"/>
    <col min="4" max="4" width="57.25" style="82" customWidth="1"/>
    <col min="5" max="6" width="9" style="82"/>
    <col min="7" max="7" width="12.125" style="82" customWidth="1"/>
    <col min="8" max="8" width="13.875" style="82" customWidth="1"/>
    <col min="9" max="16384" width="9" style="82"/>
  </cols>
  <sheetData>
    <row r="1" s="82" customFormat="1" ht="25.5" customHeight="1" spans="1:8">
      <c r="A1" s="83" t="s">
        <v>8</v>
      </c>
      <c r="B1" s="84"/>
      <c r="C1" s="84"/>
      <c r="D1" s="84"/>
      <c r="E1" s="84"/>
      <c r="F1" s="84"/>
      <c r="G1" s="84"/>
      <c r="H1" s="84"/>
    </row>
    <row r="2" s="82" customFormat="1" ht="16.5" spans="1:8">
      <c r="A2" s="85" t="s">
        <v>1</v>
      </c>
      <c r="B2" s="85" t="s">
        <v>2</v>
      </c>
      <c r="C2" s="85"/>
      <c r="D2" s="85" t="s">
        <v>119</v>
      </c>
      <c r="E2" s="85" t="s">
        <v>120</v>
      </c>
      <c r="F2" s="85" t="s">
        <v>121</v>
      </c>
      <c r="G2" s="85" t="s">
        <v>122</v>
      </c>
      <c r="H2" s="85" t="s">
        <v>55</v>
      </c>
    </row>
    <row r="3" s="82" customFormat="1" ht="16.5" spans="1:8">
      <c r="A3" s="86" t="s">
        <v>123</v>
      </c>
      <c r="B3" s="86" t="s">
        <v>124</v>
      </c>
      <c r="C3" s="87" t="s">
        <v>125</v>
      </c>
      <c r="D3" s="88" t="s">
        <v>126</v>
      </c>
      <c r="E3" s="89">
        <v>1</v>
      </c>
      <c r="F3" s="89" t="s">
        <v>127</v>
      </c>
      <c r="G3" s="90">
        <v>200000</v>
      </c>
      <c r="H3" s="91">
        <f>G3*E3</f>
        <v>200000</v>
      </c>
    </row>
    <row r="4" s="82" customFormat="1" ht="16.5" spans="1:8">
      <c r="A4" s="92"/>
      <c r="B4" s="93"/>
      <c r="C4" s="87" t="s">
        <v>128</v>
      </c>
      <c r="D4" s="88" t="s">
        <v>129</v>
      </c>
      <c r="E4" s="89">
        <v>5</v>
      </c>
      <c r="F4" s="89" t="s">
        <v>130</v>
      </c>
      <c r="G4" s="94">
        <v>6000</v>
      </c>
      <c r="H4" s="95">
        <f>G4*E4</f>
        <v>30000</v>
      </c>
    </row>
    <row r="5" s="82" customFormat="1" ht="16.5" spans="1:8">
      <c r="A5" s="92"/>
      <c r="B5" s="92" t="s">
        <v>131</v>
      </c>
      <c r="C5" s="87" t="s">
        <v>132</v>
      </c>
      <c r="D5" s="88" t="s">
        <v>133</v>
      </c>
      <c r="E5" s="89">
        <v>1</v>
      </c>
      <c r="F5" s="89" t="s">
        <v>127</v>
      </c>
      <c r="G5" s="94">
        <v>50000</v>
      </c>
      <c r="H5" s="95">
        <f>G5*E5</f>
        <v>50000</v>
      </c>
    </row>
    <row r="6" s="82" customFormat="1" ht="16.5" spans="1:8">
      <c r="A6" s="92"/>
      <c r="B6" s="92"/>
      <c r="C6" s="87" t="s">
        <v>128</v>
      </c>
      <c r="D6" s="88" t="s">
        <v>129</v>
      </c>
      <c r="E6" s="89">
        <v>5</v>
      </c>
      <c r="F6" s="89" t="s">
        <v>130</v>
      </c>
      <c r="G6" s="94">
        <v>6000</v>
      </c>
      <c r="H6" s="94">
        <f>G6*E6</f>
        <v>30000</v>
      </c>
    </row>
    <row r="7" s="82" customFormat="1" ht="16.5" spans="1:8">
      <c r="A7" s="92"/>
      <c r="B7" s="92"/>
      <c r="C7" s="87" t="s">
        <v>137</v>
      </c>
      <c r="D7" s="88" t="s">
        <v>138</v>
      </c>
      <c r="E7" s="89">
        <v>5</v>
      </c>
      <c r="F7" s="89" t="s">
        <v>139</v>
      </c>
      <c r="G7" s="94">
        <v>300</v>
      </c>
      <c r="H7" s="94">
        <f t="shared" ref="H7:H15" si="0">G7*E7</f>
        <v>1500</v>
      </c>
    </row>
    <row r="8" s="82" customFormat="1" ht="16.5" spans="1:8">
      <c r="A8" s="92"/>
      <c r="B8" s="92"/>
      <c r="C8" s="87" t="s">
        <v>140</v>
      </c>
      <c r="D8" s="88" t="s">
        <v>141</v>
      </c>
      <c r="E8" s="89">
        <v>1</v>
      </c>
      <c r="F8" s="89" t="s">
        <v>142</v>
      </c>
      <c r="G8" s="94">
        <v>50933.3333333333</v>
      </c>
      <c r="H8" s="94">
        <f t="shared" si="0"/>
        <v>50933.3333333333</v>
      </c>
    </row>
    <row r="9" s="82" customFormat="1" ht="16.5" spans="1:8">
      <c r="A9" s="92"/>
      <c r="B9" s="93"/>
      <c r="C9" s="97" t="s">
        <v>143</v>
      </c>
      <c r="D9" s="88" t="s">
        <v>144</v>
      </c>
      <c r="E9" s="89">
        <v>2</v>
      </c>
      <c r="F9" s="89" t="s">
        <v>139</v>
      </c>
      <c r="G9" s="94">
        <v>37000</v>
      </c>
      <c r="H9" s="94">
        <f t="shared" si="0"/>
        <v>74000</v>
      </c>
    </row>
    <row r="10" s="82" customFormat="1" ht="16.5" spans="1:8">
      <c r="A10" s="92"/>
      <c r="B10" s="86" t="s">
        <v>145</v>
      </c>
      <c r="C10" s="97" t="s">
        <v>146</v>
      </c>
      <c r="D10" s="88" t="s">
        <v>138</v>
      </c>
      <c r="E10" s="89">
        <v>2</v>
      </c>
      <c r="F10" s="89" t="s">
        <v>139</v>
      </c>
      <c r="G10" s="94">
        <v>300</v>
      </c>
      <c r="H10" s="94">
        <f t="shared" si="0"/>
        <v>600</v>
      </c>
    </row>
    <row r="11" s="82" customFormat="1" ht="16.5" spans="1:8">
      <c r="A11" s="86" t="s">
        <v>147</v>
      </c>
      <c r="B11" s="86" t="s">
        <v>124</v>
      </c>
      <c r="C11" s="97" t="s">
        <v>143</v>
      </c>
      <c r="D11" s="88" t="s">
        <v>144</v>
      </c>
      <c r="E11" s="89">
        <v>1</v>
      </c>
      <c r="F11" s="89" t="s">
        <v>139</v>
      </c>
      <c r="G11" s="94">
        <v>37000</v>
      </c>
      <c r="H11" s="94">
        <f t="shared" si="0"/>
        <v>37000</v>
      </c>
    </row>
    <row r="12" s="82" customFormat="1" ht="16.5" spans="1:8">
      <c r="A12" s="92"/>
      <c r="B12" s="92"/>
      <c r="C12" s="97" t="s">
        <v>148</v>
      </c>
      <c r="D12" s="88" t="s">
        <v>144</v>
      </c>
      <c r="E12" s="89">
        <v>4</v>
      </c>
      <c r="F12" s="89" t="s">
        <v>139</v>
      </c>
      <c r="G12" s="94">
        <v>9750</v>
      </c>
      <c r="H12" s="94">
        <f t="shared" si="0"/>
        <v>39000</v>
      </c>
    </row>
    <row r="13" s="82" customFormat="1" ht="16.5" spans="1:8">
      <c r="A13" s="92"/>
      <c r="B13" s="93"/>
      <c r="C13" s="98" t="s">
        <v>149</v>
      </c>
      <c r="D13" s="99" t="s">
        <v>150</v>
      </c>
      <c r="E13" s="100">
        <v>15</v>
      </c>
      <c r="F13" s="100" t="s">
        <v>151</v>
      </c>
      <c r="G13" s="101">
        <v>150</v>
      </c>
      <c r="H13" s="101">
        <f t="shared" si="0"/>
        <v>2250</v>
      </c>
    </row>
    <row r="14" s="82" customFormat="1" ht="16.5" spans="1:8">
      <c r="A14" s="92"/>
      <c r="B14" s="92" t="s">
        <v>131</v>
      </c>
      <c r="C14" s="97" t="s">
        <v>143</v>
      </c>
      <c r="D14" s="88" t="s">
        <v>144</v>
      </c>
      <c r="E14" s="89">
        <v>2</v>
      </c>
      <c r="F14" s="89" t="s">
        <v>139</v>
      </c>
      <c r="G14" s="94">
        <v>37000</v>
      </c>
      <c r="H14" s="101">
        <f t="shared" si="0"/>
        <v>74000</v>
      </c>
    </row>
    <row r="15" customFormat="1" ht="16.5" spans="1:8">
      <c r="A15" s="92"/>
      <c r="B15" s="92"/>
      <c r="C15" s="97" t="s">
        <v>152</v>
      </c>
      <c r="D15" s="88" t="s">
        <v>153</v>
      </c>
      <c r="E15" s="89">
        <v>1</v>
      </c>
      <c r="F15" s="89" t="s">
        <v>136</v>
      </c>
      <c r="G15" s="101">
        <v>30000</v>
      </c>
      <c r="H15" s="101">
        <f t="shared" si="0"/>
        <v>30000</v>
      </c>
    </row>
    <row r="16" customFormat="1" ht="16.5" spans="1:8">
      <c r="A16" s="92"/>
      <c r="B16" s="92"/>
      <c r="C16" s="97" t="s">
        <v>154</v>
      </c>
      <c r="D16" s="88" t="s">
        <v>153</v>
      </c>
      <c r="E16" s="89">
        <v>11</v>
      </c>
      <c r="F16" s="89" t="s">
        <v>136</v>
      </c>
      <c r="G16" s="101">
        <v>11200</v>
      </c>
      <c r="H16" s="101">
        <v>112000</v>
      </c>
    </row>
    <row r="17" customFormat="1" ht="16.5" spans="1:8">
      <c r="A17" s="92"/>
      <c r="B17" s="92"/>
      <c r="C17" s="97" t="s">
        <v>148</v>
      </c>
      <c r="D17" s="88" t="s">
        <v>144</v>
      </c>
      <c r="E17" s="89">
        <v>4</v>
      </c>
      <c r="F17" s="89" t="s">
        <v>139</v>
      </c>
      <c r="G17" s="94">
        <v>9750</v>
      </c>
      <c r="H17" s="94">
        <f t="shared" ref="H17:H20" si="1">G17*E17</f>
        <v>39000</v>
      </c>
    </row>
    <row r="18" s="82" customFormat="1" ht="16.5" spans="1:8">
      <c r="A18" s="92"/>
      <c r="B18" s="92"/>
      <c r="C18" s="87" t="s">
        <v>140</v>
      </c>
      <c r="D18" s="88" t="s">
        <v>141</v>
      </c>
      <c r="E18" s="89">
        <v>2</v>
      </c>
      <c r="F18" s="89" t="s">
        <v>142</v>
      </c>
      <c r="G18" s="94">
        <v>50933.3333333333</v>
      </c>
      <c r="H18" s="94">
        <f t="shared" si="1"/>
        <v>101866.666666667</v>
      </c>
    </row>
    <row r="19" s="82" customFormat="1" ht="16.5" spans="1:8">
      <c r="A19" s="92"/>
      <c r="B19" s="93"/>
      <c r="C19" s="99" t="s">
        <v>149</v>
      </c>
      <c r="D19" s="99" t="s">
        <v>155</v>
      </c>
      <c r="E19" s="100">
        <v>120</v>
      </c>
      <c r="F19" s="100" t="s">
        <v>156</v>
      </c>
      <c r="G19" s="102">
        <v>150</v>
      </c>
      <c r="H19" s="102">
        <f t="shared" si="1"/>
        <v>18000</v>
      </c>
    </row>
    <row r="20" s="82" customFormat="1" ht="16.5" spans="1:8">
      <c r="A20" s="93"/>
      <c r="B20" s="93" t="s">
        <v>145</v>
      </c>
      <c r="C20" s="103" t="s">
        <v>149</v>
      </c>
      <c r="D20" s="99" t="s">
        <v>157</v>
      </c>
      <c r="E20" s="100">
        <v>30</v>
      </c>
      <c r="F20" s="100" t="s">
        <v>139</v>
      </c>
      <c r="G20" s="101">
        <v>150</v>
      </c>
      <c r="H20" s="104">
        <f t="shared" si="1"/>
        <v>4500</v>
      </c>
    </row>
    <row r="21" s="82" customFormat="1" ht="16.5" spans="1:8">
      <c r="A21" s="105" t="s">
        <v>158</v>
      </c>
      <c r="B21" s="106"/>
      <c r="C21" s="106"/>
      <c r="D21" s="106"/>
      <c r="E21" s="106"/>
      <c r="F21" s="106"/>
      <c r="G21" s="107"/>
      <c r="H21" s="108">
        <f>SUM(H3:H20)</f>
        <v>894650</v>
      </c>
    </row>
    <row r="22" s="82" customFormat="1" ht="16.5" spans="1:8">
      <c r="A22" s="89" t="s">
        <v>159</v>
      </c>
      <c r="B22" s="109" t="s">
        <v>160</v>
      </c>
      <c r="C22" s="110"/>
      <c r="D22" s="110"/>
      <c r="E22" s="110"/>
      <c r="F22" s="110"/>
      <c r="G22" s="110"/>
      <c r="H22" s="111"/>
    </row>
  </sheetData>
  <mergeCells count="10">
    <mergeCell ref="A1:H1"/>
    <mergeCell ref="B2:C2"/>
    <mergeCell ref="A21:G21"/>
    <mergeCell ref="B22:H22"/>
    <mergeCell ref="A3:A10"/>
    <mergeCell ref="A11:A20"/>
    <mergeCell ref="B3:B4"/>
    <mergeCell ref="B5:B9"/>
    <mergeCell ref="B11:B13"/>
    <mergeCell ref="B14:B19"/>
  </mergeCell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zoomScale="80" zoomScaleNormal="80" topLeftCell="A4" workbookViewId="0">
      <selection activeCell="H24" sqref="H24"/>
    </sheetView>
  </sheetViews>
  <sheetFormatPr defaultColWidth="9" defaultRowHeight="13.5" outlineLevelCol="7"/>
  <cols>
    <col min="1" max="1" width="21" style="82" customWidth="1"/>
    <col min="2" max="2" width="17" style="82" customWidth="1"/>
    <col min="3" max="3" width="50.875" style="82" customWidth="1"/>
    <col min="4" max="4" width="57.25" style="82" customWidth="1"/>
    <col min="5" max="6" width="9" style="82"/>
    <col min="7" max="7" width="12.125" style="82" customWidth="1"/>
    <col min="8" max="8" width="13.875" style="82" customWidth="1"/>
    <col min="9" max="16384" width="9" style="82"/>
  </cols>
  <sheetData>
    <row r="1" s="82" customFormat="1" ht="25.5" customHeight="1" spans="1:8">
      <c r="A1" s="83" t="s">
        <v>10</v>
      </c>
      <c r="B1" s="84"/>
      <c r="C1" s="84"/>
      <c r="D1" s="84"/>
      <c r="E1" s="84"/>
      <c r="F1" s="84"/>
      <c r="G1" s="84"/>
      <c r="H1" s="84"/>
    </row>
    <row r="2" s="82" customFormat="1" ht="16.5" spans="1:8">
      <c r="A2" s="85" t="s">
        <v>1</v>
      </c>
      <c r="B2" s="85" t="s">
        <v>2</v>
      </c>
      <c r="C2" s="85"/>
      <c r="D2" s="85" t="s">
        <v>119</v>
      </c>
      <c r="E2" s="85" t="s">
        <v>120</v>
      </c>
      <c r="F2" s="85" t="s">
        <v>121</v>
      </c>
      <c r="G2" s="85" t="s">
        <v>122</v>
      </c>
      <c r="H2" s="85" t="s">
        <v>55</v>
      </c>
    </row>
    <row r="3" s="82" customFormat="1" ht="16.5" spans="1:8">
      <c r="A3" s="86" t="s">
        <v>123</v>
      </c>
      <c r="B3" s="86" t="s">
        <v>124</v>
      </c>
      <c r="C3" s="87" t="s">
        <v>125</v>
      </c>
      <c r="D3" s="88" t="s">
        <v>126</v>
      </c>
      <c r="E3" s="89">
        <v>1</v>
      </c>
      <c r="F3" s="89" t="s">
        <v>127</v>
      </c>
      <c r="G3" s="90">
        <v>200000</v>
      </c>
      <c r="H3" s="91">
        <f t="shared" ref="H3:H15" si="0">G3*E3</f>
        <v>200000</v>
      </c>
    </row>
    <row r="4" s="82" customFormat="1" ht="16.5" spans="1:8">
      <c r="A4" s="92"/>
      <c r="B4" s="93"/>
      <c r="C4" s="87" t="s">
        <v>128</v>
      </c>
      <c r="D4" s="88" t="s">
        <v>129</v>
      </c>
      <c r="E4" s="89">
        <v>5</v>
      </c>
      <c r="F4" s="89" t="s">
        <v>130</v>
      </c>
      <c r="G4" s="94">
        <v>6000</v>
      </c>
      <c r="H4" s="95">
        <f t="shared" si="0"/>
        <v>30000</v>
      </c>
    </row>
    <row r="5" s="82" customFormat="1" ht="16.5" spans="1:8">
      <c r="A5" s="92"/>
      <c r="B5" s="92" t="s">
        <v>131</v>
      </c>
      <c r="C5" s="87" t="s">
        <v>132</v>
      </c>
      <c r="D5" s="88" t="s">
        <v>133</v>
      </c>
      <c r="E5" s="89">
        <v>1</v>
      </c>
      <c r="F5" s="89" t="s">
        <v>127</v>
      </c>
      <c r="G5" s="94">
        <v>50000</v>
      </c>
      <c r="H5" s="95">
        <f t="shared" si="0"/>
        <v>50000</v>
      </c>
    </row>
    <row r="6" s="82" customFormat="1" ht="16.5" spans="1:8">
      <c r="A6" s="92"/>
      <c r="B6" s="92"/>
      <c r="C6" s="87" t="s">
        <v>128</v>
      </c>
      <c r="D6" s="88" t="s">
        <v>129</v>
      </c>
      <c r="E6" s="89">
        <v>5</v>
      </c>
      <c r="F6" s="89" t="s">
        <v>130</v>
      </c>
      <c r="G6" s="94">
        <v>6000</v>
      </c>
      <c r="H6" s="94">
        <f t="shared" si="0"/>
        <v>30000</v>
      </c>
    </row>
    <row r="7" s="82" customFormat="1" ht="16.5" spans="1:8">
      <c r="A7" s="92"/>
      <c r="B7" s="92"/>
      <c r="C7" s="87" t="s">
        <v>137</v>
      </c>
      <c r="D7" s="88" t="s">
        <v>138</v>
      </c>
      <c r="E7" s="89">
        <v>5</v>
      </c>
      <c r="F7" s="89" t="s">
        <v>139</v>
      </c>
      <c r="G7" s="94">
        <v>300</v>
      </c>
      <c r="H7" s="94">
        <f t="shared" si="0"/>
        <v>1500</v>
      </c>
    </row>
    <row r="8" s="82" customFormat="1" ht="16.5" spans="1:8">
      <c r="A8" s="92"/>
      <c r="B8" s="92"/>
      <c r="C8" s="87" t="s">
        <v>140</v>
      </c>
      <c r="D8" s="88" t="s">
        <v>141</v>
      </c>
      <c r="E8" s="89">
        <v>1</v>
      </c>
      <c r="F8" s="89" t="s">
        <v>142</v>
      </c>
      <c r="G8" s="94">
        <v>36666.6666666667</v>
      </c>
      <c r="H8" s="94">
        <f t="shared" si="0"/>
        <v>36666.6666666667</v>
      </c>
    </row>
    <row r="9" s="82" customFormat="1" ht="16.5" spans="1:8">
      <c r="A9" s="92"/>
      <c r="B9" s="93"/>
      <c r="C9" s="97" t="s">
        <v>143</v>
      </c>
      <c r="D9" s="88" t="s">
        <v>144</v>
      </c>
      <c r="E9" s="89">
        <v>2</v>
      </c>
      <c r="F9" s="89" t="s">
        <v>139</v>
      </c>
      <c r="G9" s="94">
        <v>51000</v>
      </c>
      <c r="H9" s="94">
        <f t="shared" si="0"/>
        <v>102000</v>
      </c>
    </row>
    <row r="10" s="82" customFormat="1" ht="16.5" spans="1:8">
      <c r="A10" s="92"/>
      <c r="B10" s="86" t="s">
        <v>145</v>
      </c>
      <c r="C10" s="97" t="s">
        <v>146</v>
      </c>
      <c r="D10" s="88" t="s">
        <v>138</v>
      </c>
      <c r="E10" s="89">
        <v>2</v>
      </c>
      <c r="F10" s="89" t="s">
        <v>139</v>
      </c>
      <c r="G10" s="94">
        <v>300</v>
      </c>
      <c r="H10" s="94">
        <f t="shared" si="0"/>
        <v>600</v>
      </c>
    </row>
    <row r="11" s="82" customFormat="1" ht="16.5" spans="1:8">
      <c r="A11" s="86" t="s">
        <v>147</v>
      </c>
      <c r="B11" s="86" t="s">
        <v>124</v>
      </c>
      <c r="C11" s="97" t="s">
        <v>143</v>
      </c>
      <c r="D11" s="88" t="s">
        <v>144</v>
      </c>
      <c r="E11" s="89">
        <v>1</v>
      </c>
      <c r="F11" s="89" t="s">
        <v>139</v>
      </c>
      <c r="G11" s="94">
        <v>51000</v>
      </c>
      <c r="H11" s="94">
        <f t="shared" si="0"/>
        <v>51000</v>
      </c>
    </row>
    <row r="12" s="82" customFormat="1" ht="16.5" spans="1:8">
      <c r="A12" s="92"/>
      <c r="B12" s="92"/>
      <c r="C12" s="97" t="s">
        <v>148</v>
      </c>
      <c r="D12" s="88" t="s">
        <v>144</v>
      </c>
      <c r="E12" s="89">
        <v>4</v>
      </c>
      <c r="F12" s="89" t="s">
        <v>139</v>
      </c>
      <c r="G12" s="94">
        <v>12875</v>
      </c>
      <c r="H12" s="94">
        <f t="shared" si="0"/>
        <v>51500</v>
      </c>
    </row>
    <row r="13" s="82" customFormat="1" ht="16.5" spans="1:8">
      <c r="A13" s="92"/>
      <c r="B13" s="93"/>
      <c r="C13" s="98" t="s">
        <v>149</v>
      </c>
      <c r="D13" s="99" t="s">
        <v>150</v>
      </c>
      <c r="E13" s="100">
        <v>15</v>
      </c>
      <c r="F13" s="100" t="s">
        <v>151</v>
      </c>
      <c r="G13" s="101">
        <v>150</v>
      </c>
      <c r="H13" s="101">
        <f t="shared" si="0"/>
        <v>2250</v>
      </c>
    </row>
    <row r="14" s="82" customFormat="1" ht="16.5" spans="1:8">
      <c r="A14" s="92"/>
      <c r="B14" s="92" t="s">
        <v>131</v>
      </c>
      <c r="C14" s="97" t="s">
        <v>143</v>
      </c>
      <c r="D14" s="88" t="s">
        <v>144</v>
      </c>
      <c r="E14" s="89">
        <v>2</v>
      </c>
      <c r="F14" s="89" t="s">
        <v>139</v>
      </c>
      <c r="G14" s="94">
        <v>51000</v>
      </c>
      <c r="H14" s="101">
        <f t="shared" si="0"/>
        <v>102000</v>
      </c>
    </row>
    <row r="15" customFormat="1" ht="16.5" spans="1:8">
      <c r="A15" s="92"/>
      <c r="B15" s="92"/>
      <c r="C15" s="97" t="s">
        <v>152</v>
      </c>
      <c r="D15" s="88" t="s">
        <v>153</v>
      </c>
      <c r="E15" s="89">
        <v>1</v>
      </c>
      <c r="F15" s="89" t="s">
        <v>136</v>
      </c>
      <c r="G15" s="101">
        <v>40000</v>
      </c>
      <c r="H15" s="101">
        <f t="shared" si="0"/>
        <v>40000</v>
      </c>
    </row>
    <row r="16" customFormat="1" ht="16.5" spans="1:8">
      <c r="A16" s="92"/>
      <c r="B16" s="92"/>
      <c r="C16" s="97" t="s">
        <v>154</v>
      </c>
      <c r="D16" s="88" t="s">
        <v>153</v>
      </c>
      <c r="E16" s="89">
        <v>11</v>
      </c>
      <c r="F16" s="89" t="s">
        <v>136</v>
      </c>
      <c r="G16" s="101">
        <v>11200</v>
      </c>
      <c r="H16" s="101">
        <v>112000</v>
      </c>
    </row>
    <row r="17" customFormat="1" ht="16.5" spans="1:8">
      <c r="A17" s="92"/>
      <c r="B17" s="92"/>
      <c r="C17" s="97" t="s">
        <v>148</v>
      </c>
      <c r="D17" s="88" t="s">
        <v>144</v>
      </c>
      <c r="E17" s="89">
        <v>4</v>
      </c>
      <c r="F17" s="89" t="s">
        <v>139</v>
      </c>
      <c r="G17" s="94">
        <v>12875</v>
      </c>
      <c r="H17" s="94">
        <f t="shared" ref="H17:H20" si="1">G17*E17</f>
        <v>51500</v>
      </c>
    </row>
    <row r="18" s="82" customFormat="1" ht="16.5" spans="1:8">
      <c r="A18" s="92"/>
      <c r="B18" s="92"/>
      <c r="C18" s="87" t="s">
        <v>140</v>
      </c>
      <c r="D18" s="88" t="s">
        <v>141</v>
      </c>
      <c r="E18" s="89">
        <v>2</v>
      </c>
      <c r="F18" s="89" t="s">
        <v>142</v>
      </c>
      <c r="G18" s="94">
        <v>36666.6666666667</v>
      </c>
      <c r="H18" s="94">
        <f t="shared" si="1"/>
        <v>73333.3333333333</v>
      </c>
    </row>
    <row r="19" s="82" customFormat="1" ht="16.5" spans="1:8">
      <c r="A19" s="92"/>
      <c r="B19" s="93"/>
      <c r="C19" s="99" t="s">
        <v>149</v>
      </c>
      <c r="D19" s="99" t="s">
        <v>155</v>
      </c>
      <c r="E19" s="100">
        <v>120</v>
      </c>
      <c r="F19" s="100" t="s">
        <v>156</v>
      </c>
      <c r="G19" s="102">
        <v>150</v>
      </c>
      <c r="H19" s="102">
        <f t="shared" si="1"/>
        <v>18000</v>
      </c>
    </row>
    <row r="20" s="82" customFormat="1" ht="16.5" spans="1:8">
      <c r="A20" s="93"/>
      <c r="B20" s="93" t="s">
        <v>145</v>
      </c>
      <c r="C20" s="103" t="s">
        <v>149</v>
      </c>
      <c r="D20" s="99" t="s">
        <v>157</v>
      </c>
      <c r="E20" s="100">
        <v>30</v>
      </c>
      <c r="F20" s="100" t="s">
        <v>139</v>
      </c>
      <c r="G20" s="101">
        <v>150</v>
      </c>
      <c r="H20" s="104">
        <f t="shared" si="1"/>
        <v>4500</v>
      </c>
    </row>
    <row r="21" s="82" customFormat="1" ht="16.5" spans="1:8">
      <c r="A21" s="105" t="s">
        <v>158</v>
      </c>
      <c r="B21" s="106"/>
      <c r="C21" s="106"/>
      <c r="D21" s="106"/>
      <c r="E21" s="106"/>
      <c r="F21" s="106"/>
      <c r="G21" s="107"/>
      <c r="H21" s="108">
        <f>SUM(H3:H20)</f>
        <v>956850</v>
      </c>
    </row>
    <row r="22" s="82" customFormat="1" ht="16.5" spans="1:8">
      <c r="A22" s="89" t="s">
        <v>159</v>
      </c>
      <c r="B22" s="109" t="s">
        <v>160</v>
      </c>
      <c r="C22" s="110"/>
      <c r="D22" s="110"/>
      <c r="E22" s="110"/>
      <c r="F22" s="110"/>
      <c r="G22" s="110"/>
      <c r="H22" s="111"/>
    </row>
  </sheetData>
  <mergeCells count="10">
    <mergeCell ref="A1:H1"/>
    <mergeCell ref="B2:C2"/>
    <mergeCell ref="A21:G21"/>
    <mergeCell ref="B22:H22"/>
    <mergeCell ref="A3:A10"/>
    <mergeCell ref="A11:A20"/>
    <mergeCell ref="B3:B4"/>
    <mergeCell ref="B5:B9"/>
    <mergeCell ref="B11:B13"/>
    <mergeCell ref="B14:B19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zoomScale="80" zoomScaleNormal="80" workbookViewId="0">
      <selection activeCell="H24" sqref="H24"/>
    </sheetView>
  </sheetViews>
  <sheetFormatPr defaultColWidth="9" defaultRowHeight="13.5" outlineLevelCol="7"/>
  <cols>
    <col min="1" max="1" width="21" style="82" customWidth="1"/>
    <col min="2" max="2" width="17" style="82" customWidth="1"/>
    <col min="3" max="3" width="50.875" style="82" customWidth="1"/>
    <col min="4" max="4" width="57.25" style="82" customWidth="1"/>
    <col min="5" max="6" width="9" style="82"/>
    <col min="7" max="7" width="12.125" style="82" customWidth="1"/>
    <col min="8" max="8" width="13.875" style="82" customWidth="1"/>
    <col min="9" max="16384" width="9" style="82"/>
  </cols>
  <sheetData>
    <row r="1" s="82" customFormat="1" ht="25.5" customHeight="1" spans="1:8">
      <c r="A1" s="83" t="s">
        <v>161</v>
      </c>
      <c r="B1" s="84"/>
      <c r="C1" s="84"/>
      <c r="D1" s="84"/>
      <c r="E1" s="84"/>
      <c r="F1" s="84"/>
      <c r="G1" s="84"/>
      <c r="H1" s="84"/>
    </row>
    <row r="2" s="82" customFormat="1" ht="16.5" spans="1:8">
      <c r="A2" s="85" t="s">
        <v>1</v>
      </c>
      <c r="B2" s="85" t="s">
        <v>2</v>
      </c>
      <c r="C2" s="85"/>
      <c r="D2" s="85" t="s">
        <v>119</v>
      </c>
      <c r="E2" s="85" t="s">
        <v>120</v>
      </c>
      <c r="F2" s="85" t="s">
        <v>121</v>
      </c>
      <c r="G2" s="85" t="s">
        <v>122</v>
      </c>
      <c r="H2" s="85" t="s">
        <v>55</v>
      </c>
    </row>
    <row r="3" s="82" customFormat="1" ht="16.5" spans="1:8">
      <c r="A3" s="86" t="s">
        <v>123</v>
      </c>
      <c r="B3" s="86" t="s">
        <v>124</v>
      </c>
      <c r="C3" s="87" t="s">
        <v>125</v>
      </c>
      <c r="D3" s="88" t="s">
        <v>126</v>
      </c>
      <c r="E3" s="89">
        <v>1</v>
      </c>
      <c r="F3" s="89" t="s">
        <v>127</v>
      </c>
      <c r="G3" s="90">
        <v>200000</v>
      </c>
      <c r="H3" s="91">
        <f t="shared" ref="H3:H15" si="0">G3*E3</f>
        <v>200000</v>
      </c>
    </row>
    <row r="4" s="82" customFormat="1" ht="16.5" spans="1:8">
      <c r="A4" s="92"/>
      <c r="B4" s="93"/>
      <c r="C4" s="87" t="s">
        <v>128</v>
      </c>
      <c r="D4" s="88" t="s">
        <v>129</v>
      </c>
      <c r="E4" s="89">
        <v>5</v>
      </c>
      <c r="F4" s="89" t="s">
        <v>130</v>
      </c>
      <c r="G4" s="94">
        <v>6000</v>
      </c>
      <c r="H4" s="95">
        <f t="shared" si="0"/>
        <v>30000</v>
      </c>
    </row>
    <row r="5" s="82" customFormat="1" ht="16.5" spans="1:8">
      <c r="A5" s="92"/>
      <c r="B5" s="92" t="s">
        <v>131</v>
      </c>
      <c r="C5" s="87" t="s">
        <v>132</v>
      </c>
      <c r="D5" s="88" t="s">
        <v>133</v>
      </c>
      <c r="E5" s="89">
        <v>1</v>
      </c>
      <c r="F5" s="89" t="s">
        <v>127</v>
      </c>
      <c r="G5" s="94">
        <v>50000</v>
      </c>
      <c r="H5" s="95">
        <f t="shared" si="0"/>
        <v>50000</v>
      </c>
    </row>
    <row r="6" s="82" customFormat="1" ht="16.5" spans="1:8">
      <c r="A6" s="92"/>
      <c r="B6" s="92"/>
      <c r="C6" s="87" t="s">
        <v>128</v>
      </c>
      <c r="D6" s="88" t="s">
        <v>129</v>
      </c>
      <c r="E6" s="89">
        <v>5</v>
      </c>
      <c r="F6" s="89" t="s">
        <v>130</v>
      </c>
      <c r="G6" s="94">
        <v>6000</v>
      </c>
      <c r="H6" s="94">
        <f t="shared" si="0"/>
        <v>30000</v>
      </c>
    </row>
    <row r="7" s="82" customFormat="1" ht="16.5" spans="1:8">
      <c r="A7" s="92"/>
      <c r="B7" s="92"/>
      <c r="C7" s="87" t="s">
        <v>137</v>
      </c>
      <c r="D7" s="88" t="s">
        <v>138</v>
      </c>
      <c r="E7" s="89">
        <v>5</v>
      </c>
      <c r="F7" s="89" t="s">
        <v>139</v>
      </c>
      <c r="G7" s="94">
        <v>300</v>
      </c>
      <c r="H7" s="94">
        <f t="shared" si="0"/>
        <v>1500</v>
      </c>
    </row>
    <row r="8" s="82" customFormat="1" ht="16.5" spans="1:8">
      <c r="A8" s="92"/>
      <c r="B8" s="92"/>
      <c r="C8" s="87" t="s">
        <v>140</v>
      </c>
      <c r="D8" s="88" t="s">
        <v>141</v>
      </c>
      <c r="E8" s="89">
        <v>1</v>
      </c>
      <c r="F8" s="89" t="s">
        <v>142</v>
      </c>
      <c r="G8" s="94">
        <v>113333.333333333</v>
      </c>
      <c r="H8" s="94">
        <f t="shared" si="0"/>
        <v>113333.333333333</v>
      </c>
    </row>
    <row r="9" s="82" customFormat="1" ht="16.5" spans="1:8">
      <c r="A9" s="92"/>
      <c r="B9" s="93"/>
      <c r="C9" s="97" t="s">
        <v>143</v>
      </c>
      <c r="D9" s="88" t="s">
        <v>144</v>
      </c>
      <c r="E9" s="89">
        <v>2</v>
      </c>
      <c r="F9" s="89" t="s">
        <v>139</v>
      </c>
      <c r="G9" s="94">
        <v>62000</v>
      </c>
      <c r="H9" s="94">
        <f t="shared" si="0"/>
        <v>124000</v>
      </c>
    </row>
    <row r="10" s="82" customFormat="1" ht="16.5" spans="1:8">
      <c r="A10" s="92"/>
      <c r="B10" s="86" t="s">
        <v>145</v>
      </c>
      <c r="C10" s="97" t="s">
        <v>146</v>
      </c>
      <c r="D10" s="88" t="s">
        <v>138</v>
      </c>
      <c r="E10" s="89">
        <v>2</v>
      </c>
      <c r="F10" s="89" t="s">
        <v>139</v>
      </c>
      <c r="G10" s="94">
        <v>300</v>
      </c>
      <c r="H10" s="94">
        <f t="shared" si="0"/>
        <v>600</v>
      </c>
    </row>
    <row r="11" s="82" customFormat="1" ht="16.5" spans="1:8">
      <c r="A11" s="86" t="s">
        <v>147</v>
      </c>
      <c r="B11" s="86" t="s">
        <v>124</v>
      </c>
      <c r="C11" s="97" t="s">
        <v>143</v>
      </c>
      <c r="D11" s="88" t="s">
        <v>144</v>
      </c>
      <c r="E11" s="89">
        <v>1</v>
      </c>
      <c r="F11" s="89" t="s">
        <v>139</v>
      </c>
      <c r="G11" s="94">
        <v>62000</v>
      </c>
      <c r="H11" s="94">
        <f t="shared" si="0"/>
        <v>62000</v>
      </c>
    </row>
    <row r="12" s="82" customFormat="1" ht="16.5" spans="1:8">
      <c r="A12" s="92"/>
      <c r="B12" s="92"/>
      <c r="C12" s="97" t="s">
        <v>148</v>
      </c>
      <c r="D12" s="88" t="s">
        <v>144</v>
      </c>
      <c r="E12" s="89">
        <v>4</v>
      </c>
      <c r="F12" s="89" t="s">
        <v>139</v>
      </c>
      <c r="G12" s="94">
        <v>40812.5</v>
      </c>
      <c r="H12" s="94">
        <f t="shared" si="0"/>
        <v>163250</v>
      </c>
    </row>
    <row r="13" s="82" customFormat="1" ht="16.5" spans="1:8">
      <c r="A13" s="92"/>
      <c r="B13" s="93"/>
      <c r="C13" s="98" t="s">
        <v>149</v>
      </c>
      <c r="D13" s="99" t="s">
        <v>150</v>
      </c>
      <c r="E13" s="100">
        <v>15</v>
      </c>
      <c r="F13" s="100" t="s">
        <v>151</v>
      </c>
      <c r="G13" s="101">
        <v>150</v>
      </c>
      <c r="H13" s="101">
        <f t="shared" si="0"/>
        <v>2250</v>
      </c>
    </row>
    <row r="14" s="82" customFormat="1" ht="16.5" spans="1:8">
      <c r="A14" s="92"/>
      <c r="B14" s="92" t="s">
        <v>131</v>
      </c>
      <c r="C14" s="97" t="s">
        <v>143</v>
      </c>
      <c r="D14" s="88" t="s">
        <v>144</v>
      </c>
      <c r="E14" s="89">
        <v>2</v>
      </c>
      <c r="F14" s="89" t="s">
        <v>139</v>
      </c>
      <c r="G14" s="94">
        <v>62000</v>
      </c>
      <c r="H14" s="101">
        <f t="shared" si="0"/>
        <v>124000</v>
      </c>
    </row>
    <row r="15" customFormat="1" ht="16.5" spans="1:8">
      <c r="A15" s="92"/>
      <c r="B15" s="92"/>
      <c r="C15" s="97" t="s">
        <v>152</v>
      </c>
      <c r="D15" s="88" t="s">
        <v>153</v>
      </c>
      <c r="E15" s="89">
        <v>1</v>
      </c>
      <c r="F15" s="89" t="s">
        <v>136</v>
      </c>
      <c r="G15" s="101">
        <v>50000</v>
      </c>
      <c r="H15" s="101">
        <f t="shared" si="0"/>
        <v>50000</v>
      </c>
    </row>
    <row r="16" customFormat="1" ht="16.5" spans="1:8">
      <c r="A16" s="92"/>
      <c r="B16" s="92"/>
      <c r="C16" s="97" t="s">
        <v>154</v>
      </c>
      <c r="D16" s="88" t="s">
        <v>153</v>
      </c>
      <c r="E16" s="89">
        <v>11</v>
      </c>
      <c r="F16" s="89" t="s">
        <v>136</v>
      </c>
      <c r="G16" s="101">
        <v>11200</v>
      </c>
      <c r="H16" s="101">
        <v>112000</v>
      </c>
    </row>
    <row r="17" customFormat="1" ht="16.5" spans="1:8">
      <c r="A17" s="92"/>
      <c r="B17" s="92"/>
      <c r="C17" s="97" t="s">
        <v>148</v>
      </c>
      <c r="D17" s="88" t="s">
        <v>144</v>
      </c>
      <c r="E17" s="89">
        <v>4</v>
      </c>
      <c r="F17" s="89" t="s">
        <v>139</v>
      </c>
      <c r="G17" s="94">
        <v>40812.5</v>
      </c>
      <c r="H17" s="94">
        <f t="shared" ref="H17:H20" si="1">G17*E17</f>
        <v>163250</v>
      </c>
    </row>
    <row r="18" s="82" customFormat="1" ht="16.5" spans="1:8">
      <c r="A18" s="92"/>
      <c r="B18" s="92"/>
      <c r="C18" s="87" t="s">
        <v>140</v>
      </c>
      <c r="D18" s="88" t="s">
        <v>141</v>
      </c>
      <c r="E18" s="89">
        <v>2</v>
      </c>
      <c r="F18" s="89" t="s">
        <v>142</v>
      </c>
      <c r="G18" s="94">
        <v>113333.333333333</v>
      </c>
      <c r="H18" s="94">
        <f t="shared" si="1"/>
        <v>226666.666666667</v>
      </c>
    </row>
    <row r="19" s="82" customFormat="1" ht="16.5" spans="1:8">
      <c r="A19" s="92"/>
      <c r="B19" s="93"/>
      <c r="C19" s="99" t="s">
        <v>149</v>
      </c>
      <c r="D19" s="99" t="s">
        <v>155</v>
      </c>
      <c r="E19" s="100">
        <v>120</v>
      </c>
      <c r="F19" s="100" t="s">
        <v>156</v>
      </c>
      <c r="G19" s="102">
        <v>150</v>
      </c>
      <c r="H19" s="102">
        <f t="shared" si="1"/>
        <v>18000</v>
      </c>
    </row>
    <row r="20" s="82" customFormat="1" ht="16.5" spans="1:8">
      <c r="A20" s="93"/>
      <c r="B20" s="93" t="s">
        <v>145</v>
      </c>
      <c r="C20" s="103" t="s">
        <v>149</v>
      </c>
      <c r="D20" s="99" t="s">
        <v>157</v>
      </c>
      <c r="E20" s="100">
        <v>30</v>
      </c>
      <c r="F20" s="100" t="s">
        <v>139</v>
      </c>
      <c r="G20" s="101">
        <v>150</v>
      </c>
      <c r="H20" s="104">
        <f t="shared" si="1"/>
        <v>4500</v>
      </c>
    </row>
    <row r="21" s="82" customFormat="1" ht="16.5" spans="1:8">
      <c r="A21" s="105" t="s">
        <v>158</v>
      </c>
      <c r="B21" s="106"/>
      <c r="C21" s="106"/>
      <c r="D21" s="106"/>
      <c r="E21" s="106"/>
      <c r="F21" s="106"/>
      <c r="G21" s="107"/>
      <c r="H21" s="108">
        <f>SUM(H3:H20)</f>
        <v>1475350</v>
      </c>
    </row>
    <row r="22" s="82" customFormat="1" ht="16.5" spans="1:8">
      <c r="A22" s="89" t="s">
        <v>159</v>
      </c>
      <c r="B22" s="109" t="s">
        <v>160</v>
      </c>
      <c r="C22" s="110"/>
      <c r="D22" s="110"/>
      <c r="E22" s="110"/>
      <c r="F22" s="110"/>
      <c r="G22" s="110"/>
      <c r="H22" s="111"/>
    </row>
  </sheetData>
  <mergeCells count="10">
    <mergeCell ref="A1:H1"/>
    <mergeCell ref="B2:C2"/>
    <mergeCell ref="A21:G21"/>
    <mergeCell ref="B22:H22"/>
    <mergeCell ref="A3:A10"/>
    <mergeCell ref="A11:A20"/>
    <mergeCell ref="B3:B4"/>
    <mergeCell ref="B5:B9"/>
    <mergeCell ref="B11:B13"/>
    <mergeCell ref="B14:B19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zoomScale="80" zoomScaleNormal="80" workbookViewId="0">
      <selection activeCell="H28" sqref="H28"/>
    </sheetView>
  </sheetViews>
  <sheetFormatPr defaultColWidth="9" defaultRowHeight="13.5" outlineLevelCol="7"/>
  <cols>
    <col min="1" max="1" width="21" style="82" customWidth="1"/>
    <col min="2" max="2" width="17" style="82" customWidth="1"/>
    <col min="3" max="3" width="50.875" style="82" customWidth="1"/>
    <col min="4" max="4" width="57.25" style="82" customWidth="1"/>
    <col min="5" max="6" width="9" style="82"/>
    <col min="7" max="7" width="12.125" style="82" customWidth="1"/>
    <col min="8" max="8" width="13.875" style="82" customWidth="1"/>
    <col min="9" max="16384" width="9" style="82"/>
  </cols>
  <sheetData>
    <row r="1" s="82" customFormat="1" ht="25.5" customHeight="1" spans="1:8">
      <c r="A1" s="83" t="s">
        <v>161</v>
      </c>
      <c r="B1" s="84"/>
      <c r="C1" s="84"/>
      <c r="D1" s="84"/>
      <c r="E1" s="84"/>
      <c r="F1" s="84"/>
      <c r="G1" s="84"/>
      <c r="H1" s="84"/>
    </row>
    <row r="2" s="82" customFormat="1" ht="16.5" spans="1:8">
      <c r="A2" s="85" t="s">
        <v>1</v>
      </c>
      <c r="B2" s="85" t="s">
        <v>2</v>
      </c>
      <c r="C2" s="85"/>
      <c r="D2" s="85" t="s">
        <v>119</v>
      </c>
      <c r="E2" s="85" t="s">
        <v>120</v>
      </c>
      <c r="F2" s="85" t="s">
        <v>121</v>
      </c>
      <c r="G2" s="85" t="s">
        <v>122</v>
      </c>
      <c r="H2" s="85" t="s">
        <v>55</v>
      </c>
    </row>
    <row r="3" s="82" customFormat="1" ht="16.5" spans="1:8">
      <c r="A3" s="86" t="s">
        <v>123</v>
      </c>
      <c r="B3" s="86" t="s">
        <v>124</v>
      </c>
      <c r="C3" s="87" t="s">
        <v>125</v>
      </c>
      <c r="D3" s="88" t="s">
        <v>126</v>
      </c>
      <c r="E3" s="89">
        <v>1</v>
      </c>
      <c r="F3" s="89" t="s">
        <v>127</v>
      </c>
      <c r="G3" s="90">
        <v>200000</v>
      </c>
      <c r="H3" s="91">
        <f t="shared" ref="H3:H7" si="0">G3*E3</f>
        <v>200000</v>
      </c>
    </row>
    <row r="4" s="82" customFormat="1" ht="16.5" spans="1:8">
      <c r="A4" s="92"/>
      <c r="B4" s="93"/>
      <c r="C4" s="87" t="s">
        <v>128</v>
      </c>
      <c r="D4" s="88" t="s">
        <v>129</v>
      </c>
      <c r="E4" s="89">
        <v>5</v>
      </c>
      <c r="F4" s="89" t="s">
        <v>130</v>
      </c>
      <c r="G4" s="94">
        <v>6000</v>
      </c>
      <c r="H4" s="95">
        <f t="shared" si="0"/>
        <v>30000</v>
      </c>
    </row>
    <row r="5" s="82" customFormat="1" ht="16.5" spans="1:8">
      <c r="A5" s="92"/>
      <c r="B5" s="92" t="s">
        <v>131</v>
      </c>
      <c r="C5" s="87" t="s">
        <v>132</v>
      </c>
      <c r="D5" s="88" t="s">
        <v>133</v>
      </c>
      <c r="E5" s="89">
        <v>1</v>
      </c>
      <c r="F5" s="89" t="s">
        <v>127</v>
      </c>
      <c r="G5" s="94">
        <v>50000</v>
      </c>
      <c r="H5" s="95">
        <f t="shared" si="0"/>
        <v>50000</v>
      </c>
    </row>
    <row r="6" s="82" customFormat="1" ht="16.5" spans="1:8">
      <c r="A6" s="92"/>
      <c r="B6" s="92"/>
      <c r="C6" s="87" t="s">
        <v>128</v>
      </c>
      <c r="D6" s="88" t="s">
        <v>129</v>
      </c>
      <c r="E6" s="89">
        <v>5</v>
      </c>
      <c r="F6" s="89" t="s">
        <v>130</v>
      </c>
      <c r="G6" s="94">
        <v>6000</v>
      </c>
      <c r="H6" s="94">
        <f t="shared" si="0"/>
        <v>30000</v>
      </c>
    </row>
    <row r="7" s="82" customFormat="1" ht="33" spans="1:8">
      <c r="A7" s="92"/>
      <c r="B7" s="92"/>
      <c r="C7" s="87" t="s">
        <v>134</v>
      </c>
      <c r="D7" s="96" t="s">
        <v>135</v>
      </c>
      <c r="E7" s="89">
        <v>1</v>
      </c>
      <c r="F7" s="89" t="s">
        <v>136</v>
      </c>
      <c r="G7" s="94">
        <v>600000</v>
      </c>
      <c r="H7" s="95">
        <f t="shared" si="0"/>
        <v>600000</v>
      </c>
    </row>
    <row r="8" s="82" customFormat="1" ht="16.5" spans="1:8">
      <c r="A8" s="92"/>
      <c r="B8" s="92"/>
      <c r="C8" s="87" t="s">
        <v>137</v>
      </c>
      <c r="D8" s="88" t="s">
        <v>138</v>
      </c>
      <c r="E8" s="89">
        <v>5</v>
      </c>
      <c r="F8" s="89" t="s">
        <v>139</v>
      </c>
      <c r="G8" s="94">
        <v>300</v>
      </c>
      <c r="H8" s="94">
        <f t="shared" ref="H8:H16" si="1">G8*E8</f>
        <v>1500</v>
      </c>
    </row>
    <row r="9" s="82" customFormat="1" ht="16.5" spans="1:8">
      <c r="A9" s="92"/>
      <c r="B9" s="92"/>
      <c r="C9" s="87" t="s">
        <v>140</v>
      </c>
      <c r="D9" s="88" t="s">
        <v>141</v>
      </c>
      <c r="E9" s="89">
        <v>1</v>
      </c>
      <c r="F9" s="89" t="s">
        <v>142</v>
      </c>
      <c r="G9" s="94">
        <v>38333.3333333333</v>
      </c>
      <c r="H9" s="94">
        <f t="shared" si="1"/>
        <v>38333.3333333333</v>
      </c>
    </row>
    <row r="10" s="82" customFormat="1" ht="16.5" spans="1:8">
      <c r="A10" s="92"/>
      <c r="B10" s="93"/>
      <c r="C10" s="97" t="s">
        <v>143</v>
      </c>
      <c r="D10" s="88" t="s">
        <v>144</v>
      </c>
      <c r="E10" s="89">
        <v>2</v>
      </c>
      <c r="F10" s="89" t="s">
        <v>139</v>
      </c>
      <c r="G10" s="94">
        <v>56000</v>
      </c>
      <c r="H10" s="94">
        <f t="shared" si="1"/>
        <v>112000</v>
      </c>
    </row>
    <row r="11" s="82" customFormat="1" ht="16.5" spans="1:8">
      <c r="A11" s="92"/>
      <c r="B11" s="86" t="s">
        <v>145</v>
      </c>
      <c r="C11" s="97" t="s">
        <v>146</v>
      </c>
      <c r="D11" s="88" t="s">
        <v>138</v>
      </c>
      <c r="E11" s="89">
        <v>2</v>
      </c>
      <c r="F11" s="89" t="s">
        <v>139</v>
      </c>
      <c r="G11" s="94">
        <v>300</v>
      </c>
      <c r="H11" s="94">
        <f t="shared" si="1"/>
        <v>600</v>
      </c>
    </row>
    <row r="12" s="82" customFormat="1" ht="16.5" spans="1:8">
      <c r="A12" s="86" t="s">
        <v>147</v>
      </c>
      <c r="B12" s="86" t="s">
        <v>124</v>
      </c>
      <c r="C12" s="97" t="s">
        <v>143</v>
      </c>
      <c r="D12" s="88" t="s">
        <v>144</v>
      </c>
      <c r="E12" s="89">
        <v>1</v>
      </c>
      <c r="F12" s="89" t="s">
        <v>139</v>
      </c>
      <c r="G12" s="94">
        <v>56000</v>
      </c>
      <c r="H12" s="94">
        <f t="shared" si="1"/>
        <v>56000</v>
      </c>
    </row>
    <row r="13" s="82" customFormat="1" ht="16.5" spans="1:8">
      <c r="A13" s="92"/>
      <c r="B13" s="92"/>
      <c r="C13" s="97" t="s">
        <v>148</v>
      </c>
      <c r="D13" s="88" t="s">
        <v>144</v>
      </c>
      <c r="E13" s="89">
        <v>4</v>
      </c>
      <c r="F13" s="89" t="s">
        <v>139</v>
      </c>
      <c r="G13" s="94">
        <v>34125</v>
      </c>
      <c r="H13" s="94">
        <f t="shared" si="1"/>
        <v>136500</v>
      </c>
    </row>
    <row r="14" s="82" customFormat="1" ht="16.5" spans="1:8">
      <c r="A14" s="92"/>
      <c r="B14" s="93"/>
      <c r="C14" s="98" t="s">
        <v>149</v>
      </c>
      <c r="D14" s="99" t="s">
        <v>150</v>
      </c>
      <c r="E14" s="100">
        <v>15</v>
      </c>
      <c r="F14" s="100" t="s">
        <v>151</v>
      </c>
      <c r="G14" s="101">
        <v>150</v>
      </c>
      <c r="H14" s="101">
        <f t="shared" si="1"/>
        <v>2250</v>
      </c>
    </row>
    <row r="15" s="82" customFormat="1" ht="16.5" spans="1:8">
      <c r="A15" s="92"/>
      <c r="B15" s="92" t="s">
        <v>131</v>
      </c>
      <c r="C15" s="97" t="s">
        <v>143</v>
      </c>
      <c r="D15" s="88" t="s">
        <v>144</v>
      </c>
      <c r="E15" s="89">
        <v>2</v>
      </c>
      <c r="F15" s="89" t="s">
        <v>139</v>
      </c>
      <c r="G15" s="94">
        <v>56000</v>
      </c>
      <c r="H15" s="101">
        <f t="shared" si="1"/>
        <v>112000</v>
      </c>
    </row>
    <row r="16" customFormat="1" ht="16.5" spans="1:8">
      <c r="A16" s="92"/>
      <c r="B16" s="92"/>
      <c r="C16" s="97" t="s">
        <v>152</v>
      </c>
      <c r="D16" s="88" t="s">
        <v>153</v>
      </c>
      <c r="E16" s="89">
        <v>1</v>
      </c>
      <c r="F16" s="89" t="s">
        <v>136</v>
      </c>
      <c r="G16" s="101">
        <v>40000</v>
      </c>
      <c r="H16" s="101">
        <f t="shared" si="1"/>
        <v>40000</v>
      </c>
    </row>
    <row r="17" customFormat="1" ht="16.5" spans="1:8">
      <c r="A17" s="92"/>
      <c r="B17" s="92"/>
      <c r="C17" s="97" t="s">
        <v>154</v>
      </c>
      <c r="D17" s="88" t="s">
        <v>153</v>
      </c>
      <c r="E17" s="89">
        <v>11</v>
      </c>
      <c r="F17" s="89" t="s">
        <v>136</v>
      </c>
      <c r="G17" s="101">
        <v>11200</v>
      </c>
      <c r="H17" s="101">
        <v>112000</v>
      </c>
    </row>
    <row r="18" customFormat="1" ht="16.5" spans="1:8">
      <c r="A18" s="92"/>
      <c r="B18" s="92"/>
      <c r="C18" s="97" t="s">
        <v>148</v>
      </c>
      <c r="D18" s="88" t="s">
        <v>144</v>
      </c>
      <c r="E18" s="89">
        <v>4</v>
      </c>
      <c r="F18" s="89" t="s">
        <v>139</v>
      </c>
      <c r="G18" s="94">
        <v>34125</v>
      </c>
      <c r="H18" s="94">
        <f t="shared" ref="H18:H21" si="2">G18*E18</f>
        <v>136500</v>
      </c>
    </row>
    <row r="19" s="82" customFormat="1" ht="16.5" spans="1:8">
      <c r="A19" s="92"/>
      <c r="B19" s="92"/>
      <c r="C19" s="87" t="s">
        <v>140</v>
      </c>
      <c r="D19" s="88" t="s">
        <v>141</v>
      </c>
      <c r="E19" s="89">
        <v>2</v>
      </c>
      <c r="F19" s="89" t="s">
        <v>142</v>
      </c>
      <c r="G19" s="94">
        <v>38333.3333333333</v>
      </c>
      <c r="H19" s="94">
        <f t="shared" si="2"/>
        <v>76666.6666666667</v>
      </c>
    </row>
    <row r="20" s="82" customFormat="1" ht="16.5" spans="1:8">
      <c r="A20" s="92"/>
      <c r="B20" s="93"/>
      <c r="C20" s="99" t="s">
        <v>149</v>
      </c>
      <c r="D20" s="99" t="s">
        <v>155</v>
      </c>
      <c r="E20" s="100">
        <v>120</v>
      </c>
      <c r="F20" s="100" t="s">
        <v>156</v>
      </c>
      <c r="G20" s="102">
        <v>150</v>
      </c>
      <c r="H20" s="102">
        <f t="shared" si="2"/>
        <v>18000</v>
      </c>
    </row>
    <row r="21" s="82" customFormat="1" ht="16.5" spans="1:8">
      <c r="A21" s="93"/>
      <c r="B21" s="93" t="s">
        <v>145</v>
      </c>
      <c r="C21" s="103" t="s">
        <v>149</v>
      </c>
      <c r="D21" s="99" t="s">
        <v>157</v>
      </c>
      <c r="E21" s="100">
        <v>30</v>
      </c>
      <c r="F21" s="100" t="s">
        <v>139</v>
      </c>
      <c r="G21" s="101">
        <v>150</v>
      </c>
      <c r="H21" s="104">
        <f t="shared" si="2"/>
        <v>4500</v>
      </c>
    </row>
    <row r="22" s="82" customFormat="1" ht="16.5" spans="1:8">
      <c r="A22" s="105" t="s">
        <v>158</v>
      </c>
      <c r="B22" s="106"/>
      <c r="C22" s="106"/>
      <c r="D22" s="106"/>
      <c r="E22" s="106"/>
      <c r="F22" s="106"/>
      <c r="G22" s="107"/>
      <c r="H22" s="108">
        <f>SUM(H3:H21)</f>
        <v>1756850</v>
      </c>
    </row>
    <row r="23" s="82" customFormat="1" ht="16.5" spans="1:8">
      <c r="A23" s="89" t="s">
        <v>159</v>
      </c>
      <c r="B23" s="109" t="s">
        <v>160</v>
      </c>
      <c r="C23" s="110"/>
      <c r="D23" s="110"/>
      <c r="E23" s="110"/>
      <c r="F23" s="110"/>
      <c r="G23" s="110"/>
      <c r="H23" s="111"/>
    </row>
  </sheetData>
  <mergeCells count="10">
    <mergeCell ref="A1:H1"/>
    <mergeCell ref="B2:C2"/>
    <mergeCell ref="A22:G22"/>
    <mergeCell ref="B23:H23"/>
    <mergeCell ref="A3:A11"/>
    <mergeCell ref="A12:A21"/>
    <mergeCell ref="B3:B4"/>
    <mergeCell ref="B5:B10"/>
    <mergeCell ref="B12:B14"/>
    <mergeCell ref="B15:B20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pane ySplit="1" topLeftCell="A2" activePane="bottomLeft" state="frozen"/>
      <selection/>
      <selection pane="bottomLeft" activeCell="A1" sqref="$A1:$XFD1"/>
    </sheetView>
  </sheetViews>
  <sheetFormatPr defaultColWidth="9" defaultRowHeight="13.5" outlineLevelCol="5"/>
  <cols>
    <col min="1" max="1" width="13.875" style="2" customWidth="1"/>
    <col min="2" max="2" width="18.125" style="2" customWidth="1"/>
    <col min="3" max="3" width="9" style="2"/>
    <col min="4" max="4" width="10.875" style="2" customWidth="1"/>
    <col min="5" max="5" width="47.125" style="2" customWidth="1"/>
    <col min="6" max="6" width="33.75" style="2" customWidth="1"/>
    <col min="7" max="16384" width="9" style="2"/>
  </cols>
  <sheetData>
    <row r="1" s="2" customFormat="1" ht="27" customHeight="1" spans="1:6">
      <c r="A1" s="77" t="s">
        <v>162</v>
      </c>
      <c r="B1" s="77" t="s">
        <v>163</v>
      </c>
      <c r="C1" s="77" t="s">
        <v>164</v>
      </c>
      <c r="D1" s="77" t="s">
        <v>165</v>
      </c>
      <c r="E1" s="77" t="s">
        <v>166</v>
      </c>
      <c r="F1" s="77" t="s">
        <v>31</v>
      </c>
    </row>
    <row r="2" s="2" customFormat="1" ht="17.25" spans="1:6">
      <c r="A2" s="15">
        <v>1</v>
      </c>
      <c r="B2" s="15" t="s">
        <v>167</v>
      </c>
      <c r="C2" s="15" t="s">
        <v>168</v>
      </c>
      <c r="D2" s="15">
        <v>708</v>
      </c>
      <c r="E2" s="15" t="s">
        <v>169</v>
      </c>
      <c r="F2" s="15" t="s">
        <v>170</v>
      </c>
    </row>
    <row r="3" s="2" customFormat="1" ht="17.25" spans="1:6">
      <c r="A3" s="15">
        <v>2</v>
      </c>
      <c r="B3" s="15" t="s">
        <v>171</v>
      </c>
      <c r="C3" s="15" t="s">
        <v>172</v>
      </c>
      <c r="D3" s="78">
        <v>670</v>
      </c>
      <c r="E3" s="15" t="s">
        <v>173</v>
      </c>
      <c r="F3" s="15" t="s">
        <v>174</v>
      </c>
    </row>
    <row r="4" s="2" customFormat="1" ht="17.25" spans="1:6">
      <c r="A4" s="15">
        <v>3</v>
      </c>
      <c r="B4" s="15" t="s">
        <v>175</v>
      </c>
      <c r="C4" s="15" t="s">
        <v>176</v>
      </c>
      <c r="D4" s="15">
        <v>738</v>
      </c>
      <c r="E4" s="15" t="s">
        <v>177</v>
      </c>
      <c r="F4" s="15"/>
    </row>
    <row r="5" s="2" customFormat="1" ht="17.25" spans="1:6">
      <c r="A5" s="15">
        <v>4</v>
      </c>
      <c r="B5" s="15" t="s">
        <v>178</v>
      </c>
      <c r="C5" s="15" t="s">
        <v>179</v>
      </c>
      <c r="D5" s="15">
        <v>707</v>
      </c>
      <c r="E5" s="15" t="s">
        <v>180</v>
      </c>
      <c r="F5" s="15" t="s">
        <v>181</v>
      </c>
    </row>
    <row r="6" s="2" customFormat="1" ht="17.25" spans="1:6">
      <c r="A6" s="15">
        <v>5</v>
      </c>
      <c r="B6" s="15" t="s">
        <v>182</v>
      </c>
      <c r="C6" s="15" t="s">
        <v>183</v>
      </c>
      <c r="D6" s="15">
        <v>625</v>
      </c>
      <c r="E6" s="15" t="s">
        <v>49</v>
      </c>
      <c r="F6" s="15" t="s">
        <v>184</v>
      </c>
    </row>
    <row r="7" s="2" customFormat="1" ht="17.25" spans="1:6">
      <c r="A7" s="15">
        <v>6</v>
      </c>
      <c r="B7" s="15" t="s">
        <v>185</v>
      </c>
      <c r="C7" s="15" t="s">
        <v>186</v>
      </c>
      <c r="D7" s="15">
        <v>869</v>
      </c>
      <c r="E7" s="15" t="s">
        <v>34</v>
      </c>
      <c r="F7" s="15" t="s">
        <v>187</v>
      </c>
    </row>
    <row r="8" s="2" customFormat="1" ht="17.25" spans="1:6">
      <c r="A8" s="15">
        <v>7</v>
      </c>
      <c r="B8" s="15" t="s">
        <v>188</v>
      </c>
      <c r="C8" s="15" t="s">
        <v>189</v>
      </c>
      <c r="D8" s="15">
        <v>645</v>
      </c>
      <c r="E8" s="15" t="s">
        <v>190</v>
      </c>
      <c r="F8" s="15"/>
    </row>
    <row r="9" s="2" customFormat="1" ht="17.25" spans="1:6">
      <c r="A9" s="15">
        <v>8</v>
      </c>
      <c r="B9" s="15" t="s">
        <v>191</v>
      </c>
      <c r="C9" s="15" t="s">
        <v>192</v>
      </c>
      <c r="D9" s="15">
        <v>855</v>
      </c>
      <c r="E9" s="15" t="s">
        <v>173</v>
      </c>
      <c r="F9" s="15" t="s">
        <v>193</v>
      </c>
    </row>
    <row r="10" s="2" customFormat="1" ht="17.25" spans="1:6">
      <c r="A10" s="15">
        <v>9</v>
      </c>
      <c r="B10" s="15" t="s">
        <v>194</v>
      </c>
      <c r="C10" s="15" t="s">
        <v>195</v>
      </c>
      <c r="D10" s="15">
        <v>664</v>
      </c>
      <c r="E10" s="15" t="s">
        <v>190</v>
      </c>
      <c r="F10" s="15"/>
    </row>
    <row r="11" s="2" customFormat="1" ht="17.25" spans="1:6">
      <c r="A11" s="15">
        <v>10</v>
      </c>
      <c r="B11" s="15" t="s">
        <v>196</v>
      </c>
      <c r="C11" s="15" t="s">
        <v>197</v>
      </c>
      <c r="D11" s="15">
        <v>716</v>
      </c>
      <c r="E11" s="15" t="s">
        <v>198</v>
      </c>
      <c r="F11" s="15"/>
    </row>
    <row r="12" s="2" customFormat="1" ht="17.25" spans="1:6">
      <c r="A12" s="15">
        <v>11</v>
      </c>
      <c r="B12" s="15" t="s">
        <v>199</v>
      </c>
      <c r="C12" s="15" t="s">
        <v>200</v>
      </c>
      <c r="D12" s="15">
        <v>680</v>
      </c>
      <c r="E12" s="15" t="s">
        <v>190</v>
      </c>
      <c r="F12" s="15"/>
    </row>
    <row r="13" s="2" customFormat="1" ht="17.25" spans="1:6">
      <c r="A13" s="15">
        <v>12</v>
      </c>
      <c r="B13" s="15" t="s">
        <v>201</v>
      </c>
      <c r="C13" s="15" t="s">
        <v>202</v>
      </c>
      <c r="D13" s="15">
        <v>801</v>
      </c>
      <c r="E13" s="15" t="s">
        <v>203</v>
      </c>
      <c r="F13" s="15" t="s">
        <v>204</v>
      </c>
    </row>
    <row r="14" s="2" customFormat="1" ht="17.25" spans="1:6">
      <c r="A14" s="15">
        <v>13</v>
      </c>
      <c r="B14" s="15" t="s">
        <v>205</v>
      </c>
      <c r="C14" s="15" t="s">
        <v>206</v>
      </c>
      <c r="D14" s="15">
        <v>707</v>
      </c>
      <c r="E14" s="15" t="s">
        <v>207</v>
      </c>
      <c r="F14" s="15" t="s">
        <v>208</v>
      </c>
    </row>
    <row r="15" s="2" customFormat="1" ht="17.25" spans="1:6">
      <c r="A15" s="15">
        <v>14</v>
      </c>
      <c r="B15" s="15" t="s">
        <v>209</v>
      </c>
      <c r="C15" s="15" t="s">
        <v>210</v>
      </c>
      <c r="D15" s="15">
        <v>709</v>
      </c>
      <c r="E15" s="15" t="s">
        <v>211</v>
      </c>
      <c r="F15" s="15"/>
    </row>
    <row r="16" s="2" customFormat="1" ht="17.25" spans="1:6">
      <c r="A16" s="15">
        <v>15</v>
      </c>
      <c r="B16" s="15" t="s">
        <v>212</v>
      </c>
      <c r="C16" s="15" t="s">
        <v>213</v>
      </c>
      <c r="D16" s="15">
        <v>823</v>
      </c>
      <c r="E16" s="15" t="s">
        <v>214</v>
      </c>
      <c r="F16" s="15"/>
    </row>
    <row r="17" s="2" customFormat="1" ht="17.25" spans="1:6">
      <c r="A17" s="15">
        <v>16</v>
      </c>
      <c r="B17" s="15" t="s">
        <v>215</v>
      </c>
      <c r="C17" s="15" t="s">
        <v>216</v>
      </c>
      <c r="D17" s="15">
        <v>698</v>
      </c>
      <c r="E17" s="15" t="s">
        <v>217</v>
      </c>
      <c r="F17" s="15" t="s">
        <v>218</v>
      </c>
    </row>
    <row r="18" s="2" customFormat="1" ht="17.25" spans="1:6">
      <c r="A18" s="15">
        <v>17</v>
      </c>
      <c r="B18" s="15" t="s">
        <v>219</v>
      </c>
      <c r="C18" s="15" t="s">
        <v>220</v>
      </c>
      <c r="D18" s="15">
        <v>652</v>
      </c>
      <c r="E18" s="15" t="s">
        <v>221</v>
      </c>
      <c r="F18" s="15"/>
    </row>
    <row r="19" s="2" customFormat="1" ht="17.25" spans="1:6">
      <c r="A19" s="15">
        <v>18</v>
      </c>
      <c r="B19" s="15" t="s">
        <v>222</v>
      </c>
      <c r="C19" s="15" t="s">
        <v>223</v>
      </c>
      <c r="D19" s="15">
        <v>686</v>
      </c>
      <c r="E19" s="15" t="s">
        <v>224</v>
      </c>
      <c r="F19" s="15"/>
    </row>
    <row r="20" s="2" customFormat="1" ht="17.25" spans="1:6">
      <c r="A20" s="15">
        <v>19</v>
      </c>
      <c r="B20" s="15" t="s">
        <v>225</v>
      </c>
      <c r="C20" s="15" t="s">
        <v>226</v>
      </c>
      <c r="D20" s="15">
        <v>520</v>
      </c>
      <c r="E20" s="15" t="s">
        <v>190</v>
      </c>
      <c r="F20" s="15"/>
    </row>
    <row r="21" s="2" customFormat="1" ht="17.25" spans="1:6">
      <c r="A21" s="15">
        <v>20</v>
      </c>
      <c r="B21" s="15" t="s">
        <v>227</v>
      </c>
      <c r="C21" s="15" t="s">
        <v>223</v>
      </c>
      <c r="D21" s="15">
        <v>631</v>
      </c>
      <c r="E21" s="15" t="s">
        <v>190</v>
      </c>
      <c r="F21" s="15"/>
    </row>
    <row r="22" s="2" customFormat="1" ht="18" spans="1:6">
      <c r="A22" s="79" t="s">
        <v>228</v>
      </c>
      <c r="B22" s="80"/>
      <c r="C22" s="80"/>
      <c r="D22" s="80"/>
      <c r="E22" s="80"/>
      <c r="F22" s="81"/>
    </row>
    <row r="23" s="2" customFormat="1" ht="17.25" spans="1:6">
      <c r="A23" s="15">
        <v>1</v>
      </c>
      <c r="B23" s="15" t="s">
        <v>229</v>
      </c>
      <c r="C23" s="15" t="s">
        <v>230</v>
      </c>
      <c r="D23" s="15">
        <v>695</v>
      </c>
      <c r="E23" s="15" t="s">
        <v>224</v>
      </c>
      <c r="F23" s="15"/>
    </row>
    <row r="24" s="2" customFormat="1" ht="17.25" spans="1:6">
      <c r="A24" s="15">
        <v>2</v>
      </c>
      <c r="B24" s="15" t="s">
        <v>231</v>
      </c>
      <c r="C24" s="15" t="s">
        <v>232</v>
      </c>
      <c r="D24" s="15">
        <v>636</v>
      </c>
      <c r="E24" s="15" t="s">
        <v>233</v>
      </c>
      <c r="F24" s="15"/>
    </row>
    <row r="25" s="2" customFormat="1" ht="17.25" spans="1:6">
      <c r="A25" s="15">
        <v>3</v>
      </c>
      <c r="B25" s="15" t="s">
        <v>225</v>
      </c>
      <c r="C25" s="15" t="s">
        <v>226</v>
      </c>
      <c r="D25" s="15">
        <v>520</v>
      </c>
      <c r="E25" s="15" t="s">
        <v>190</v>
      </c>
      <c r="F25" s="15"/>
    </row>
    <row r="26" s="2" customFormat="1" ht="17.25" spans="1:6">
      <c r="A26" s="15">
        <v>4</v>
      </c>
      <c r="B26" s="15" t="s">
        <v>234</v>
      </c>
      <c r="C26" s="15" t="s">
        <v>235</v>
      </c>
      <c r="D26" s="15">
        <v>819</v>
      </c>
      <c r="E26" s="15" t="s">
        <v>211</v>
      </c>
      <c r="F26" s="15"/>
    </row>
    <row r="27" s="2" customFormat="1" ht="17.25" spans="1:6">
      <c r="A27" s="15">
        <v>5</v>
      </c>
      <c r="B27" s="15" t="s">
        <v>236</v>
      </c>
      <c r="C27" s="15" t="s">
        <v>237</v>
      </c>
      <c r="D27" s="15">
        <v>794</v>
      </c>
      <c r="E27" s="15" t="s">
        <v>238</v>
      </c>
      <c r="F27" s="15"/>
    </row>
    <row r="28" s="2" customFormat="1" ht="17.25" spans="1:6">
      <c r="A28" s="15">
        <v>6</v>
      </c>
      <c r="B28" s="15" t="s">
        <v>239</v>
      </c>
      <c r="C28" s="15" t="s">
        <v>240</v>
      </c>
      <c r="D28" s="15">
        <v>689</v>
      </c>
      <c r="E28" s="15" t="s">
        <v>241</v>
      </c>
      <c r="F28" s="15"/>
    </row>
  </sheetData>
  <mergeCells count="1">
    <mergeCell ref="A22:F22"/>
  </mergeCells>
  <conditionalFormatting sqref="B20">
    <cfRule type="duplicateValues" dxfId="0" priority="1"/>
  </conditionalFormatting>
  <conditionalFormatting sqref="B28">
    <cfRule type="duplicateValues" dxfId="0" priority="2"/>
  </conditionalFormatting>
  <conditionalFormatting sqref="B18:B19">
    <cfRule type="duplicateValues" dxfId="0" priority="6"/>
  </conditionalFormatting>
  <conditionalFormatting sqref="B26:B27">
    <cfRule type="duplicateValues" dxfId="0" priority="3"/>
  </conditionalFormatting>
  <conditionalFormatting sqref="B1:B17 B29:B1048576">
    <cfRule type="duplicateValues" dxfId="0" priority="7"/>
  </conditionalFormatting>
  <conditionalFormatting sqref="B21 B24">
    <cfRule type="duplicateValues" dxfId="0" priority="5"/>
  </conditionalFormatting>
  <conditionalFormatting sqref="B25 B23">
    <cfRule type="duplicateValues" dxfId="0" priority="4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全年推广费用合计</vt:lpstr>
      <vt:lpstr>投放总览</vt:lpstr>
      <vt:lpstr>渠道介绍</vt:lpstr>
      <vt:lpstr>Q1好嗨森，不聚不香识</vt:lpstr>
      <vt:lpstr>Q2懒美人的闪耀时刻</vt:lpstr>
      <vt:lpstr>Q3敢闪耀不怕黑</vt:lpstr>
      <vt:lpstr>双十一闪耀星空计划</vt:lpstr>
      <vt:lpstr>双十二愈辣愈香，吃锅不留味</vt:lpstr>
      <vt:lpstr>淘内图文 短视频KOL明细</vt:lpstr>
      <vt:lpstr>淘内主播KOL明细</vt:lpstr>
      <vt:lpstr>抖音KOL明细</vt:lpstr>
      <vt:lpstr>微博KOL明细</vt:lpstr>
      <vt:lpstr>微信KOL明细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2019-02-15T15:25:08Z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